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Area" localSheetId="10">'Лист11'!$A$1:$CU$41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<sst xmlns="http://schemas.openxmlformats.org/spreadsheetml/2006/main" count="767" uniqueCount="438">
  <si>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</si>
  <si>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</si>
  <si>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</si>
  <si>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</si>
  <si>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</si>
  <si>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</si>
  <si>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</si>
  <si>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</si>
  <si>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</si>
  <si>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</si>
  <si>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</si>
  <si>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</si>
  <si>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</si>
  <si>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</si>
  <si>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Код</t>
  </si>
  <si>
    <t>Годовая</t>
  </si>
  <si>
    <t>по ОКПО</t>
  </si>
  <si>
    <t>№ строки</t>
  </si>
  <si>
    <t>после отчетного периода</t>
  </si>
  <si>
    <t>№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</si>
  <si>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</si>
  <si>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</si>
  <si>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</si>
  <si>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</si>
  <si>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</si>
  <si>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Наименование показателей</t>
  </si>
  <si>
    <t>01</t>
  </si>
  <si>
    <t>02</t>
  </si>
  <si>
    <t>г.</t>
  </si>
  <si>
    <t>16 января</t>
  </si>
  <si>
    <t>0609506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</si>
  <si>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</si>
  <si>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</si>
  <si>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</si>
  <si>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</si>
  <si>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</si>
  <si>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</si>
  <si>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</si>
  <si>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</si>
  <si>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</si>
  <si>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</si>
  <si>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</si>
  <si>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</si>
  <si>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</si>
  <si>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человек</t>
  </si>
  <si>
    <t>Число групп, единиц</t>
  </si>
  <si>
    <t>строки</t>
  </si>
  <si>
    <t>Всего</t>
  </si>
  <si>
    <t>всего</t>
  </si>
  <si>
    <t>в том числе</t>
  </si>
  <si>
    <t>в возрасте 3 года</t>
  </si>
  <si>
    <t>и старше</t>
  </si>
  <si>
    <t>для детей</t>
  </si>
  <si>
    <t>из них:</t>
  </si>
  <si>
    <t>Из общего числа (строки 01):</t>
  </si>
  <si>
    <t>Х</t>
  </si>
  <si>
    <t>Код по ОКЕИ: человек — 792</t>
  </si>
  <si>
    <t>гр. 3=</t>
  </si>
  <si>
    <t>сумме</t>
  </si>
  <si>
    <t>гр. 4—11</t>
  </si>
  <si>
    <t>в том числе в возрасте, лет</t>
  </si>
  <si>
    <t>(число полных лет на 01.01.20</t>
  </si>
  <si>
    <t>г.):</t>
  </si>
  <si>
    <t>из них — девочки</t>
  </si>
  <si>
    <t>Код по ОКЕИ: единица — 642</t>
  </si>
  <si>
    <t>по другим причинам</t>
  </si>
  <si>
    <t>в том числе:</t>
  </si>
  <si>
    <t>(код по ОКЕИ: сутки — 359)</t>
  </si>
  <si>
    <t>3 года и старше</t>
  </si>
  <si>
    <t>в возрасте 3 года и старше</t>
  </si>
  <si>
    <t>Всего зарегистрировано</t>
  </si>
  <si>
    <t>случаев заболевания</t>
  </si>
  <si>
    <t>Всего (сумма строк 02—09)</t>
  </si>
  <si>
    <t xml:space="preserve">в том числе: </t>
  </si>
  <si>
    <t>бактериальная дизентерия</t>
  </si>
  <si>
    <t>энтериты, колиты и гастроэнтериты, вызванные установленными,</t>
  </si>
  <si>
    <t>не установленными и неточно обозначенными возбудителями</t>
  </si>
  <si>
    <t>скарлатина</t>
  </si>
  <si>
    <t>ангина (острый тонзиллит)</t>
  </si>
  <si>
    <t>грипп и острые инфекции верхних дыхательных путей</t>
  </si>
  <si>
    <t>пневмонии</t>
  </si>
  <si>
    <t>несчастные случаи, отравления, травмы</t>
  </si>
  <si>
    <t>другие заболевания</t>
  </si>
  <si>
    <t>(код по ОКЕИ: человек — 792)</t>
  </si>
  <si>
    <t>Код языка</t>
  </si>
  <si>
    <t>по ОКИН</t>
  </si>
  <si>
    <t>(сумма строк 02—07)</t>
  </si>
  <si>
    <t>в том числе обучалось и воспитывалось на языках</t>
  </si>
  <si>
    <t>Наименование услуг</t>
  </si>
  <si>
    <t>Направления дополнительного</t>
  </si>
  <si>
    <t>образования детей</t>
  </si>
  <si>
    <t>платных</t>
  </si>
  <si>
    <t>из гр. 5</t>
  </si>
  <si>
    <t>девочки</t>
  </si>
  <si>
    <t>3.1. Распределение персонала по уровню образования и полу</t>
  </si>
  <si>
    <t>(без внешних совместителей и работавших по договорам гражданско-правового характера)</t>
  </si>
  <si>
    <t>работников</t>
  </si>
  <si>
    <t>Из гр. 3 —</t>
  </si>
  <si>
    <t>женщины</t>
  </si>
  <si>
    <t>совместителей</t>
  </si>
  <si>
    <t>высшее</t>
  </si>
  <si>
    <t>из них</t>
  </si>
  <si>
    <t>педагогическое</t>
  </si>
  <si>
    <t>среднее</t>
  </si>
  <si>
    <t>административный — всего</t>
  </si>
  <si>
    <t>из него заведующий,</t>
  </si>
  <si>
    <t>заместители заведующего</t>
  </si>
  <si>
    <t>педагогический — всего</t>
  </si>
  <si>
    <t>из него:</t>
  </si>
  <si>
    <t>воспитатели</t>
  </si>
  <si>
    <t>старшие воспитатели</t>
  </si>
  <si>
    <t>инструкторы по физической</t>
  </si>
  <si>
    <t>культуре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</si>
  <si>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</si>
  <si>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</si>
  <si>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</si>
  <si>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</si>
  <si>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</t>
  </si>
  <si>
    <t>образования</t>
  </si>
  <si>
    <t>младшие воспитатели</t>
  </si>
  <si>
    <t>помощники воспитателей</t>
  </si>
  <si>
    <t>медицинский персонал — всего</t>
  </si>
  <si>
    <t>врачи</t>
  </si>
  <si>
    <t>медицинские сестры</t>
  </si>
  <si>
    <t>шеф-повар</t>
  </si>
  <si>
    <t>повар</t>
  </si>
  <si>
    <t>другие</t>
  </si>
  <si>
    <t>Численность работников — всего</t>
  </si>
  <si>
    <t>Из общей численности учителей-</t>
  </si>
  <si>
    <t>дефектологов (стр. 10 гр. 3):</t>
  </si>
  <si>
    <t>ленность внешних</t>
  </si>
  <si>
    <t>профессиональное</t>
  </si>
  <si>
    <t>16</t>
  </si>
  <si>
    <t>17</t>
  </si>
  <si>
    <t>18</t>
  </si>
  <si>
    <t>19</t>
  </si>
  <si>
    <t>21</t>
  </si>
  <si>
    <t>22</t>
  </si>
  <si>
    <t>23</t>
  </si>
  <si>
    <t>24</t>
  </si>
  <si>
    <t>инструкторы по физической культуре</t>
  </si>
  <si>
    <t>стро-</t>
  </si>
  <si>
    <t>ки</t>
  </si>
  <si>
    <t>25—29</t>
  </si>
  <si>
    <t>50—54</t>
  </si>
  <si>
    <t>55—59</t>
  </si>
  <si>
    <t>(сумма строк 02, 04)</t>
  </si>
  <si>
    <t>в том числе персонал:</t>
  </si>
  <si>
    <t>учителя-логопеды</t>
  </si>
  <si>
    <t>педагогический персонал</t>
  </si>
  <si>
    <t>Фактически</t>
  </si>
  <si>
    <t>педагоги дополнительного образования</t>
  </si>
  <si>
    <t>Наименование</t>
  </si>
  <si>
    <t>показателей</t>
  </si>
  <si>
    <t>(субаренду)</t>
  </si>
  <si>
    <t>из нее:</t>
  </si>
  <si>
    <t>для детей в возрасте 3 года и старше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</si>
  <si>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</si>
  <si>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</si>
  <si>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</si>
  <si>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</si>
  <si>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Код по ОКЕИ: тысяча рублей — 384 (с одним десятичным знаком)</t>
  </si>
  <si>
    <t>федерального</t>
  </si>
  <si>
    <t>местного</t>
  </si>
  <si>
    <t>в том числе средства:</t>
  </si>
  <si>
    <t>организаций</t>
  </si>
  <si>
    <t>населения</t>
  </si>
  <si>
    <t>из них родительская плата</t>
  </si>
  <si>
    <t>внебюджетных фондов</t>
  </si>
  <si>
    <t>иностранных источников</t>
  </si>
  <si>
    <t>другие внебюджетные средства</t>
  </si>
  <si>
    <t>(сумма строк 02, 04—11)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</si>
  <si>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</si>
  <si>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</si>
  <si>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</si>
  <si>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</si>
  <si>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</si>
  <si>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</si>
  <si>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затраты</t>
  </si>
  <si>
    <t>оплата труда</t>
  </si>
  <si>
    <t>Справка</t>
  </si>
  <si>
    <t>Наименование показателя</t>
  </si>
  <si>
    <t>Среднесписочная численность педагогического персонала (без совместителей)</t>
  </si>
  <si>
    <t>(номер контактного телефона)</t>
  </si>
  <si>
    <t>(дата составления документа)</t>
  </si>
  <si>
    <t>Форма № 85-К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</si>
  <si>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</si>
  <si>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</si>
  <si>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</si>
  <si>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</si>
  <si>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Всего,</t>
  </si>
  <si>
    <t>с ограниченными</t>
  </si>
  <si>
    <t>возможностями</t>
  </si>
  <si>
    <t>здоровья</t>
  </si>
  <si>
    <t>на платной основе</t>
  </si>
  <si>
    <t>3.2. Распределение административного и педагогического персонала по возрасту</t>
  </si>
  <si>
    <t>3.3. Распределение административного и педагогического персонала по стажу работы</t>
  </si>
  <si>
    <t>гр. 4—9)</t>
  </si>
  <si>
    <t>(сумма</t>
  </si>
  <si>
    <t>от 3</t>
  </si>
  <si>
    <t>от 5</t>
  </si>
  <si>
    <t>от 10</t>
  </si>
  <si>
    <t>от 15</t>
  </si>
  <si>
    <t>и более</t>
  </si>
  <si>
    <t>Численность административного</t>
  </si>
  <si>
    <t>работников, всего</t>
  </si>
  <si>
    <t>персонала и педагогических</t>
  </si>
  <si>
    <t>заведующие, заместители</t>
  </si>
  <si>
    <t>заведующих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</si>
  <si>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</si>
  <si>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</si>
  <si>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</si>
  <si>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</si>
  <si>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</si>
  <si>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Находится на капитальном ремонте</t>
  </si>
  <si>
    <t>Код типа поселения</t>
  </si>
  <si>
    <t>разновозрастные группы</t>
  </si>
  <si>
    <t>до 3</t>
  </si>
  <si>
    <t>до 5</t>
  </si>
  <si>
    <t>влечет ответственность, установленную статьей 13.19 Кодекса Российской Федерации об административных</t>
  </si>
  <si>
    <t>—</t>
  </si>
  <si>
    <t>территориальному органу Росстата в субъекте Российской Федерации</t>
  </si>
  <si>
    <t>отчитывающейся организации</t>
  </si>
  <si>
    <t>за 20</t>
  </si>
  <si>
    <t>Кроме того, чис-</t>
  </si>
  <si>
    <t>в том числе имеют общий стаж работы, лет:</t>
  </si>
  <si>
    <t>до 10</t>
  </si>
  <si>
    <t>до 15</t>
  </si>
  <si>
    <t>до 20</t>
  </si>
  <si>
    <t>в том числе имеют педагогический стаж работы, лет:</t>
  </si>
  <si>
    <t>Число мест в изоляторе (06)</t>
  </si>
  <si>
    <t>закрытый плавательный бассейн (09)</t>
  </si>
  <si>
    <t>работников,</t>
  </si>
  <si>
    <t>канализацию</t>
  </si>
  <si>
    <t>Деятельность приостановлена</t>
  </si>
  <si>
    <t>в группах для</t>
  </si>
  <si>
    <t>детей в возрасте</t>
  </si>
  <si>
    <t>группы компенсирующей направленности</t>
  </si>
  <si>
    <t>в том числе для детей: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</si>
  <si>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</si>
  <si>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</si>
  <si>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</si>
  <si>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</si>
  <si>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</si>
  <si>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</si>
  <si>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</si>
  <si>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</si>
  <si>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</si>
  <si>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для часто болеющих детей</t>
  </si>
  <si>
    <t>группы комбинированной направленности</t>
  </si>
  <si>
    <t>группы кратковременного пребывания</t>
  </si>
  <si>
    <t>группы оздоровительной направленности</t>
  </si>
  <si>
    <t>для детей с туберкулезной интоксикацией</t>
  </si>
  <si>
    <t>группы круглосуточного пребывания</t>
  </si>
  <si>
    <t>2.7. Платные дополнительные образовательные услуги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</si>
  <si>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</si>
  <si>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</si>
  <si>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</si>
  <si>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</si>
  <si>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</si>
  <si>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</si>
  <si>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</si>
  <si>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индивидуальное или групповое обучение по программам дошкольного образования детей,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</si>
  <si>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</si>
  <si>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</si>
  <si>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</si>
  <si>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другие направления дополнительного</t>
  </si>
  <si>
    <t>из него заведующий, заместители заведующего</t>
  </si>
  <si>
    <t>образование</t>
  </si>
  <si>
    <t>учителя, имеющие специальное дефектологическое</t>
  </si>
  <si>
    <t>из нее площадь по форме владения, пользования:</t>
  </si>
  <si>
    <t>Общая площадь</t>
  </si>
  <si>
    <t>зданий и помещений</t>
  </si>
  <si>
    <t>(сумма гр. 4—7)</t>
  </si>
  <si>
    <t xml:space="preserve"> на правах</t>
  </si>
  <si>
    <t>собственности</t>
  </si>
  <si>
    <t>в оперативном</t>
  </si>
  <si>
    <t>управлении</t>
  </si>
  <si>
    <t>арендованная</t>
  </si>
  <si>
    <t>формы владения</t>
  </si>
  <si>
    <t>Из общей площади</t>
  </si>
  <si>
    <t>(гр. 3) — площадь,</t>
  </si>
  <si>
    <t>сданная в аренду</t>
  </si>
  <si>
    <t>Общая площадь зданий и помещений</t>
  </si>
  <si>
    <t>групповых ячеек (раздевальная, групповая,</t>
  </si>
  <si>
    <t>спальня, буфетная, туалетная)</t>
  </si>
  <si>
    <t>дополнительных помещений для занятий</t>
  </si>
  <si>
    <t>мест</t>
  </si>
  <si>
    <t>водоснабжение</t>
  </si>
  <si>
    <t>площадь помещений, используемых непосредст-</t>
  </si>
  <si>
    <t>использования всеми или несколькими детскими</t>
  </si>
  <si>
    <t>группами (музыкальный зал, физкультурный</t>
  </si>
  <si>
    <t>в том числе бюджета:</t>
  </si>
  <si>
    <t>субъекта Российской Федерации</t>
  </si>
  <si>
    <t>Да — 1; Нет — 0</t>
  </si>
  <si>
    <t>Коды по ОКЕИ: человек — 792; единица — 642</t>
  </si>
  <si>
    <t>Число кружков, секций, единиц</t>
  </si>
  <si>
    <t>Численность обучающихся, человек</t>
  </si>
  <si>
    <t>в том числе в возрасте (число полных лет по состоянию на 1 января 20___года)</t>
  </si>
  <si>
    <t>Коды по ОКЕИ: квадратный метр — 055; место — 698</t>
  </si>
  <si>
    <t>Из строки 03 — площадь групповых ячеек</t>
  </si>
  <si>
    <t>Коды по ОКЕИ: человек — 792; единица — 642; место — 698</t>
  </si>
  <si>
    <t>семейные дошкольные группы</t>
  </si>
  <si>
    <t>из административного и педагогического персонала (стр. 02—15) имеют образование:</t>
  </si>
  <si>
    <t>(сумма строк 05—15)</t>
  </si>
  <si>
    <t>другие педагогические работники</t>
  </si>
  <si>
    <t>обслуживающий персонал — всего (сумма строк 22—24)</t>
  </si>
  <si>
    <t>25</t>
  </si>
  <si>
    <t>30—39</t>
  </si>
  <si>
    <t>40—44</t>
  </si>
  <si>
    <t>45—49</t>
  </si>
  <si>
    <t>моложе</t>
  </si>
  <si>
    <t>25 лет</t>
  </si>
  <si>
    <t>60 лет</t>
  </si>
  <si>
    <t>другие педагогические</t>
  </si>
  <si>
    <t>работники</t>
  </si>
  <si>
    <t>педагогического персонала (без совместителей)</t>
  </si>
  <si>
    <t>Инвестиции, направленные на приобретение основных фондов</t>
  </si>
  <si>
    <t>арендная плата за пользование имуществом</t>
  </si>
  <si>
    <t>Число мест</t>
  </si>
  <si>
    <t>Код по ОКЕИ: человеко-день — 540</t>
  </si>
  <si>
    <t>(сумма строк 02, 04, 16, 17, 18, 21)</t>
  </si>
  <si>
    <t>Раздел 1. Общие сведения об организации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</si>
  <si>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</si>
  <si>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</si>
  <si>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при общеобразовательной организации</t>
  </si>
  <si>
    <t>2.3. Посещаемость организаций</t>
  </si>
  <si>
    <t>Число дней работы организации за период с начала отчетного года (05)</t>
  </si>
  <si>
    <t xml:space="preserve">Численность руководителей, прошедших в течение последних трех лет повышение квалификации и (или) профессиональную переподготовку (из стр. 02) (26) 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</si>
  <si>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</si>
  <si>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</si>
  <si>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>венно для нужд образовательной организации</t>
  </si>
  <si>
    <t>, физкультурный зал (08)</t>
  </si>
  <si>
    <t>, зимний сад (10)</t>
  </si>
  <si>
    <t>Дошкольная образовательная организация  имеет (укажите соответствующий код: да — 1, нет — 0): музыкальный зал (07)</t>
  </si>
  <si>
    <t>из общей числен-</t>
  </si>
  <si>
    <t>ности работни-</t>
  </si>
  <si>
    <t>ков (гр. 3) имеют</t>
  </si>
  <si>
    <t>педагогический</t>
  </si>
  <si>
    <t>ма гр. 11—16)</t>
  </si>
  <si>
    <t>стаж, всего (сум-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</si>
  <si>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</si>
  <si>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</si>
  <si>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</si>
  <si>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</si>
  <si>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</si>
  <si>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— 1, нет — 0) (13)</t>
  </si>
  <si>
    <t>Дошкольная образовательная организация  (укажите соответствующий код: да — 1, нет — 0):</t>
  </si>
  <si>
    <t>имеет собственный сайт в сети Интернет (14)</t>
  </si>
  <si>
    <t>предоставляет на своем сайте нормативно закрепленный перечень сведений о своей деятельности (15)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</si>
  <si>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</si>
  <si>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</si>
  <si>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бюджетные средства — всего (сумма строк 03—05)</t>
  </si>
  <si>
    <t>внебюджетные средства (сумма строк 07, 08, 10—12)</t>
  </si>
  <si>
    <t>5.2. Расходы организации</t>
  </si>
  <si>
    <t>Расходы организации — всего</t>
  </si>
  <si>
    <t>E-mail:</t>
  </si>
  <si>
    <t>Раздел 3. Сведения о персонале организации</t>
  </si>
  <si>
    <t>,</t>
  </si>
  <si>
    <t>.</t>
  </si>
  <si>
    <t>4.2. Техническое состояние зданий дошкольной образовательной организации. Электронные ресурсы</t>
  </si>
  <si>
    <t>Число зданий организации — всего (07)</t>
  </si>
  <si>
    <t>Объем средств организации — всего (сумма строк 02, 06)</t>
  </si>
  <si>
    <t>СВЕДЕНИЯ О ДЕЯТЕЛЬНОСТИ ОРГАНИЗАЦИИ, ОСУЩЕСТВЛЯЮЩЕЙ</t>
  </si>
  <si>
    <t>ОБРАЗОВАТЕЛЬНУЮ ДЕЯТЕЛЬНОСТЬ ПО ОБРАЗОВАТЕЛЬНЫМ ПРОГРАММАМ</t>
  </si>
  <si>
    <t>ДОШКОЛЬНОГО ОБРАЗОВАНИЯ, ПРИСМОТР И УХОД ЗА ДЕТЬМИ</t>
  </si>
  <si>
    <t>юридические лица, осуществляющие образовательную деятельность по образовательным</t>
  </si>
  <si>
    <t>от 06.11.2014 № 640</t>
  </si>
  <si>
    <t>1.1. Организационная структура организации</t>
  </si>
  <si>
    <t>Дошкольная образовательная организация</t>
  </si>
  <si>
    <t>Обособленное структурное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</si>
  <si>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</t>
  </si>
  <si>
    <t>программам дошкольного образования, присмотр и уход за детьми, организованные</t>
  </si>
  <si>
    <t>при образовательной организации высшего образования</t>
  </si>
  <si>
    <t>программам дошкольного образования, присмотр и уход за детьми, организованные при организации</t>
  </si>
  <si>
    <t>дополнительного образования детей</t>
  </si>
  <si>
    <t>программам дошкольного образования, присмотр и уход за детьми, организованные при ином</t>
  </si>
  <si>
    <t>юридическом лице</t>
  </si>
  <si>
    <t>1.2. Организация деятельности</t>
  </si>
  <si>
    <t>(проставляет отчитывающаяся организация)</t>
  </si>
  <si>
    <t xml:space="preserve">Режим работы 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</si>
  <si>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</si>
  <si>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</si>
  <si>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</si>
  <si>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2.1. Распределение воспитанников по группам</t>
  </si>
  <si>
    <t>Численность воспитанников, человек</t>
  </si>
  <si>
    <t>Всего (сумма строк 02, 11, 12, 15, 16, 17, 18)</t>
  </si>
  <si>
    <t>группы по присмотру и уходу</t>
  </si>
  <si>
    <t>группы для детей раннего возраста</t>
  </si>
  <si>
    <t>2.2. Распределение воспитанников по возрасту</t>
  </si>
  <si>
    <t>7 и старше</t>
  </si>
  <si>
    <t>Численность воспитанников — всего</t>
  </si>
  <si>
    <t>Из общей численности воспитанников (из стр. 01) —</t>
  </si>
  <si>
    <t>воспитанники-инвалиды</t>
  </si>
  <si>
    <t>в том числе воспитанниками</t>
  </si>
  <si>
    <t>Число дней, проведенных воспитанниками в группах</t>
  </si>
  <si>
    <t>Число дней, пропущенных воспитанниками — всего (сумма строк 03, 04)</t>
  </si>
  <si>
    <t>по болезни воспитанников</t>
  </si>
  <si>
    <t>2.4. Организация летнего отдыха воспитанников</t>
  </si>
  <si>
    <t>из них воспитанники</t>
  </si>
  <si>
    <t>Численность воспитанников, охваченных летними оздоровительными</t>
  </si>
  <si>
    <t>мероприятиями</t>
  </si>
  <si>
    <t>2.5. Число случаев заболевания воспитанников</t>
  </si>
  <si>
    <t>из них у воспитанников в возрасте</t>
  </si>
  <si>
    <t>2.6. Язык обучения и воспитания</t>
  </si>
  <si>
    <t>Численность воспитанников,</t>
  </si>
  <si>
    <t>народов Российской Федерации</t>
  </si>
  <si>
    <t>Численность воспитанников</t>
  </si>
  <si>
    <t>Всего воспитанников, получающих платные дополнительные образовательные услуги</t>
  </si>
  <si>
    <t>(сумма строк 02—11)</t>
  </si>
  <si>
    <t>художественной</t>
  </si>
  <si>
    <t>туристско-краеведческой</t>
  </si>
  <si>
    <t>технической</t>
  </si>
  <si>
    <t>физкультурно-спортивной</t>
  </si>
  <si>
    <t>социально-педагогической</t>
  </si>
  <si>
    <t>естественнонаучной</t>
  </si>
  <si>
    <t>музыкальные руководители</t>
  </si>
  <si>
    <t>(сумма гр. 4—11)</t>
  </si>
  <si>
    <t>с детьми, предназначенных для поочередного</t>
  </si>
  <si>
    <t>зал, бассейн, кабинет логопеда и др.)</t>
  </si>
  <si>
    <t>правонарушениях от 30.12.2001 № 195-ФЗ, а также статьей 3 Закона Российской Федерации от 13.05.1992 № 2761-1</t>
  </si>
  <si>
    <t>программам дошкольного образования, присмотр и уход за детьми:</t>
  </si>
  <si>
    <t>из них вывезены на дачи образовательной организацией</t>
  </si>
  <si>
    <t xml:space="preserve">Среднегодовая численность воспитанников за период с начала отчетного года (10) </t>
  </si>
  <si>
    <t>не посещающих отчитывающуюся дошкольную образовательную организацию</t>
  </si>
  <si>
    <t>центральное отопление</t>
  </si>
  <si>
    <t>директор</t>
  </si>
  <si>
    <t>М.Л.Березкина</t>
  </si>
  <si>
    <t>vketdou@vtomske.ru</t>
  </si>
  <si>
    <t>2-10-45</t>
  </si>
  <si>
    <t>русский язык</t>
  </si>
  <si>
    <t xml:space="preserve">Муниципальное автономное дошкольное образовательное учреждение " Верхнекетский детский сад" Верхнекетского района  Томской области </t>
  </si>
  <si>
    <t>636500, Томская область, Верхнекетский район, р.п.Белый Яр, ул.Чапаева, 7</t>
  </si>
  <si>
    <t>49393620</t>
  </si>
  <si>
    <t>Всего (сумма строк 02—08)</t>
  </si>
  <si>
    <t>январь</t>
  </si>
  <si>
    <t>Сводный отчет составила Тупицина О. А. - ведущий экономист Управления образования Администрации Верхнекетского района</t>
  </si>
  <si>
    <t>155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</si>
</sst>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16" fillId="33" borderId="23" xfId="0" applyNumberFormat="1" applyFont="1" applyFill="1" applyBorder="1" applyAlignment="1">
      <alignment horizontal="center" vertical="center"/>
    </xf>
    <xf numFmtId="0" fontId="16" fillId="33" borderId="24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33" borderId="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right" vertical="center"/>
    </xf>
    <xf numFmtId="0" fontId="16" fillId="33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left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6" fillId="33" borderId="24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16" fillId="33" borderId="23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left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  <xf numFmtId="0" fontId="16" fillId="33" borderId="41" xfId="0" applyNumberFormat="1" applyFont="1" applyFill="1" applyBorder="1" applyAlignment="1">
      <alignment horizontal="center"/>
    </xf>
    <xf numFmtId="0" fontId="16" fillId="33" borderId="21" xfId="0" applyNumberFormat="1" applyFont="1" applyFill="1" applyBorder="1" applyAlignment="1">
      <alignment horizontal="center"/>
    </xf>
    <xf numFmtId="0" fontId="16" fillId="33" borderId="42" xfId="0" applyNumberFormat="1" applyFont="1" applyFill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43" xfId="0" applyNumberFormat="1" applyFont="1" applyFill="1" applyBorder="1" applyAlignment="1">
      <alignment horizontal="right"/>
    </xf>
    <xf numFmtId="0" fontId="3" fillId="0" borderId="35" xfId="0" applyNumberFormat="1" applyFont="1" applyFill="1" applyBorder="1" applyAlignment="1">
      <alignment horizontal="right"/>
    </xf>
    <xf numFmtId="0" fontId="3" fillId="0" borderId="44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left" indent="1"/>
    </xf>
    <xf numFmtId="0" fontId="2" fillId="0" borderId="35" xfId="0" applyNumberFormat="1" applyFont="1" applyBorder="1" applyAlignment="1">
      <alignment horizontal="left" indent="1"/>
    </xf>
    <xf numFmtId="0" fontId="2" fillId="0" borderId="44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2"/>
    </xf>
    <xf numFmtId="0" fontId="2" fillId="0" borderId="0" xfId="0" applyNumberFormat="1" applyFont="1" applyBorder="1" applyAlignment="1">
      <alignment horizontal="left" indent="2"/>
    </xf>
    <xf numFmtId="0" fontId="2" fillId="0" borderId="17" xfId="0" applyNumberFormat="1" applyFont="1" applyBorder="1" applyAlignment="1">
      <alignment horizontal="left" indent="2"/>
    </xf>
    <xf numFmtId="0" fontId="2" fillId="0" borderId="12" xfId="0" applyNumberFormat="1" applyFont="1" applyBorder="1" applyAlignment="1">
      <alignment horizontal="left" indent="2"/>
    </xf>
    <xf numFmtId="0" fontId="2" fillId="0" borderId="3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18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9" xfId="0" applyNumberFormat="1" applyFont="1" applyBorder="1" applyAlignment="1">
      <alignment horizontal="left" indent="1"/>
    </xf>
    <xf numFmtId="0" fontId="2" fillId="0" borderId="43" xfId="0" applyNumberFormat="1" applyFont="1" applyBorder="1" applyAlignment="1">
      <alignment horizontal="left" indent="2"/>
    </xf>
    <xf numFmtId="0" fontId="2" fillId="0" borderId="35" xfId="0" applyNumberFormat="1" applyFont="1" applyBorder="1" applyAlignment="1">
      <alignment horizontal="left" indent="2"/>
    </xf>
    <xf numFmtId="0" fontId="2" fillId="0" borderId="44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17" xfId="0" applyNumberFormat="1" applyFont="1" applyBorder="1" applyAlignment="1">
      <alignment horizontal="left" indent="3"/>
    </xf>
    <xf numFmtId="0" fontId="2" fillId="0" borderId="11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7" xfId="0" applyNumberFormat="1" applyFont="1" applyBorder="1" applyAlignment="1">
      <alignment horizontal="left" indent="1"/>
    </xf>
    <xf numFmtId="0" fontId="2" fillId="0" borderId="34" xfId="0" applyNumberFormat="1" applyFont="1" applyBorder="1" applyAlignment="1">
      <alignment horizontal="left" indent="1"/>
    </xf>
    <xf numFmtId="1" fontId="3" fillId="0" borderId="10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49" fontId="2" fillId="0" borderId="4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45" xfId="0" applyNumberFormat="1" applyFont="1" applyBorder="1" applyAlignment="1">
      <alignment horizontal="left" indent="1"/>
    </xf>
    <xf numFmtId="0" fontId="2" fillId="0" borderId="26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 indent="1"/>
    </xf>
    <xf numFmtId="0" fontId="2" fillId="0" borderId="25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25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right"/>
    </xf>
    <xf numFmtId="49" fontId="2" fillId="0" borderId="3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right"/>
    </xf>
    <xf numFmtId="0" fontId="3" fillId="3" borderId="43" xfId="0" applyNumberFormat="1" applyFont="1" applyFill="1" applyBorder="1" applyAlignment="1">
      <alignment horizontal="center"/>
    </xf>
    <xf numFmtId="0" fontId="3" fillId="3" borderId="35" xfId="0" applyNumberFormat="1" applyFont="1" applyFill="1" applyBorder="1" applyAlignment="1">
      <alignment horizontal="center"/>
    </xf>
    <xf numFmtId="0" fontId="3" fillId="3" borderId="44" xfId="0" applyNumberFormat="1" applyFont="1" applyFill="1" applyBorder="1" applyAlignment="1">
      <alignment horizontal="center"/>
    </xf>
    <xf numFmtId="0" fontId="2" fillId="0" borderId="34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 indent="2"/>
    </xf>
    <xf numFmtId="0" fontId="3" fillId="3" borderId="12" xfId="0" applyNumberFormat="1" applyFont="1" applyFill="1" applyBorder="1" applyAlignment="1">
      <alignment horizontal="center"/>
    </xf>
    <xf numFmtId="0" fontId="3" fillId="3" borderId="36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right"/>
    </xf>
    <xf numFmtId="0" fontId="17" fillId="0" borderId="19" xfId="0" applyNumberFormat="1" applyFont="1" applyBorder="1" applyAlignment="1">
      <alignment horizontal="right"/>
    </xf>
    <xf numFmtId="0" fontId="17" fillId="0" borderId="43" xfId="0" applyNumberFormat="1" applyFont="1" applyBorder="1" applyAlignment="1">
      <alignment horizontal="right"/>
    </xf>
    <xf numFmtId="0" fontId="17" fillId="0" borderId="35" xfId="0" applyNumberFormat="1" applyFont="1" applyBorder="1" applyAlignment="1">
      <alignment horizontal="right"/>
    </xf>
    <xf numFmtId="0" fontId="17" fillId="0" borderId="44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0" fontId="17" fillId="0" borderId="36" xfId="0" applyNumberFormat="1" applyFont="1" applyBorder="1" applyAlignment="1">
      <alignment horizontal="right"/>
    </xf>
    <xf numFmtId="0" fontId="17" fillId="0" borderId="13" xfId="0" applyNumberFormat="1" applyFont="1" applyBorder="1" applyAlignment="1">
      <alignment horizontal="right"/>
    </xf>
    <xf numFmtId="0" fontId="9" fillId="0" borderId="43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44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left" indent="1"/>
    </xf>
    <xf numFmtId="0" fontId="9" fillId="0" borderId="10" xfId="0" applyNumberFormat="1" applyFont="1" applyBorder="1" applyAlignment="1">
      <alignment horizontal="left" indent="1"/>
    </xf>
    <xf numFmtId="0" fontId="9" fillId="0" borderId="19" xfId="0" applyNumberFormat="1" applyFont="1" applyBorder="1" applyAlignment="1">
      <alignment horizontal="left" indent="1"/>
    </xf>
    <xf numFmtId="49" fontId="9" fillId="0" borderId="1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indent="1"/>
    </xf>
    <xf numFmtId="0" fontId="9" fillId="0" borderId="36" xfId="0" applyNumberFormat="1" applyFont="1" applyBorder="1" applyAlignment="1">
      <alignment horizontal="left" indent="1"/>
    </xf>
    <xf numFmtId="0" fontId="9" fillId="0" borderId="13" xfId="0" applyNumberFormat="1" applyFont="1" applyBorder="1" applyAlignment="1">
      <alignment horizontal="left" indent="1"/>
    </xf>
    <xf numFmtId="0" fontId="9" fillId="0" borderId="12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17" fillId="0" borderId="17" xfId="0" applyNumberFormat="1" applyFont="1" applyBorder="1" applyAlignment="1">
      <alignment horizontal="right"/>
    </xf>
    <xf numFmtId="0" fontId="10" fillId="0" borderId="45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indent="3"/>
    </xf>
    <xf numFmtId="0" fontId="9" fillId="0" borderId="36" xfId="0" applyNumberFormat="1" applyFont="1" applyBorder="1" applyAlignment="1">
      <alignment horizontal="left" indent="3"/>
    </xf>
    <xf numFmtId="0" fontId="9" fillId="0" borderId="13" xfId="0" applyNumberFormat="1" applyFont="1" applyBorder="1" applyAlignment="1">
      <alignment horizontal="left" indent="3"/>
    </xf>
    <xf numFmtId="0" fontId="9" fillId="0" borderId="18" xfId="0" applyNumberFormat="1" applyFont="1" applyBorder="1" applyAlignment="1">
      <alignment horizontal="left" indent="2"/>
    </xf>
    <xf numFmtId="0" fontId="9" fillId="0" borderId="10" xfId="0" applyNumberFormat="1" applyFont="1" applyBorder="1" applyAlignment="1">
      <alignment horizontal="left" indent="2"/>
    </xf>
    <xf numFmtId="0" fontId="9" fillId="0" borderId="19" xfId="0" applyNumberFormat="1" applyFont="1" applyBorder="1" applyAlignment="1">
      <alignment horizontal="left" indent="2"/>
    </xf>
    <xf numFmtId="0" fontId="9" fillId="0" borderId="12" xfId="0" applyNumberFormat="1" applyFont="1" applyBorder="1" applyAlignment="1">
      <alignment horizontal="left"/>
    </xf>
    <xf numFmtId="0" fontId="9" fillId="0" borderId="36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indent="2"/>
    </xf>
    <xf numFmtId="0" fontId="9" fillId="0" borderId="0" xfId="0" applyNumberFormat="1" applyFont="1" applyBorder="1" applyAlignment="1">
      <alignment horizontal="left" indent="2"/>
    </xf>
    <xf numFmtId="0" fontId="9" fillId="0" borderId="17" xfId="0" applyNumberFormat="1" applyFont="1" applyBorder="1" applyAlignment="1">
      <alignment horizontal="left" indent="2"/>
    </xf>
    <xf numFmtId="0" fontId="9" fillId="0" borderId="11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9" fillId="0" borderId="17" xfId="0" applyNumberFormat="1" applyFont="1" applyBorder="1" applyAlignment="1">
      <alignment horizontal="left" indent="1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left" indent="2"/>
    </xf>
    <xf numFmtId="0" fontId="9" fillId="0" borderId="35" xfId="0" applyNumberFormat="1" applyFont="1" applyBorder="1" applyAlignment="1">
      <alignment horizontal="left" indent="2"/>
    </xf>
    <xf numFmtId="0" fontId="9" fillId="0" borderId="44" xfId="0" applyNumberFormat="1" applyFont="1" applyBorder="1" applyAlignment="1">
      <alignment horizontal="left" indent="2"/>
    </xf>
    <xf numFmtId="0" fontId="9" fillId="0" borderId="12" xfId="0" applyNumberFormat="1" applyFont="1" applyBorder="1" applyAlignment="1">
      <alignment horizontal="left" indent="2"/>
    </xf>
    <xf numFmtId="0" fontId="9" fillId="0" borderId="36" xfId="0" applyNumberFormat="1" applyFont="1" applyBorder="1" applyAlignment="1">
      <alignment horizontal="left" indent="2"/>
    </xf>
    <xf numFmtId="0" fontId="9" fillId="0" borderId="13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9" fillId="0" borderId="43" xfId="0" applyNumberFormat="1" applyFont="1" applyBorder="1" applyAlignment="1">
      <alignment horizontal="left" indent="1"/>
    </xf>
    <xf numFmtId="0" fontId="9" fillId="0" borderId="35" xfId="0" applyNumberFormat="1" applyFont="1" applyBorder="1" applyAlignment="1">
      <alignment horizontal="left" indent="1"/>
    </xf>
    <xf numFmtId="0" fontId="9" fillId="0" borderId="44" xfId="0" applyNumberFormat="1" applyFont="1" applyBorder="1" applyAlignment="1">
      <alignment horizontal="left" indent="1"/>
    </xf>
    <xf numFmtId="0" fontId="9" fillId="0" borderId="11" xfId="0" applyNumberFormat="1" applyFont="1" applyBorder="1" applyAlignment="1">
      <alignment horizontal="left" indent="3"/>
    </xf>
    <xf numFmtId="0" fontId="9" fillId="0" borderId="0" xfId="0" applyNumberFormat="1" applyFont="1" applyBorder="1" applyAlignment="1">
      <alignment horizontal="left" indent="3"/>
    </xf>
    <xf numFmtId="0" fontId="9" fillId="0" borderId="17" xfId="0" applyNumberFormat="1" applyFont="1" applyBorder="1" applyAlignment="1">
      <alignment horizontal="left" indent="3"/>
    </xf>
    <xf numFmtId="0" fontId="2" fillId="0" borderId="34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indent="3"/>
    </xf>
    <xf numFmtId="0" fontId="2" fillId="0" borderId="36" xfId="0" applyNumberFormat="1" applyFont="1" applyBorder="1" applyAlignment="1">
      <alignment horizontal="left" indent="3"/>
    </xf>
    <xf numFmtId="0" fontId="2" fillId="0" borderId="13" xfId="0" applyNumberFormat="1" applyFont="1" applyBorder="1" applyAlignment="1">
      <alignment horizontal="left" indent="3"/>
    </xf>
    <xf numFmtId="0" fontId="2" fillId="0" borderId="12" xfId="0" applyNumberFormat="1" applyFont="1" applyBorder="1" applyAlignment="1">
      <alignment horizontal="center" wrapText="1"/>
    </xf>
    <xf numFmtId="0" fontId="2" fillId="0" borderId="3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left" indent="3"/>
    </xf>
    <xf numFmtId="0" fontId="2" fillId="0" borderId="34" xfId="0" applyNumberFormat="1" applyFont="1" applyBorder="1" applyAlignment="1">
      <alignment horizontal="left" indent="3"/>
    </xf>
    <xf numFmtId="0" fontId="2" fillId="0" borderId="45" xfId="0" applyNumberFormat="1" applyFont="1" applyBorder="1" applyAlignment="1">
      <alignment horizontal="left" indent="2"/>
    </xf>
    <xf numFmtId="0" fontId="3" fillId="3" borderId="12" xfId="0" applyNumberFormat="1" applyFont="1" applyFill="1" applyBorder="1" applyAlignment="1">
      <alignment horizontal="right"/>
    </xf>
    <xf numFmtId="0" fontId="3" fillId="3" borderId="36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right"/>
    </xf>
    <xf numFmtId="0" fontId="3" fillId="3" borderId="19" xfId="0" applyNumberFormat="1" applyFont="1" applyFill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9" fillId="0" borderId="25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left" indent="1"/>
    </xf>
    <xf numFmtId="0" fontId="9" fillId="0" borderId="11" xfId="0" applyNumberFormat="1" applyFont="1" applyBorder="1" applyAlignment="1">
      <alignment horizontal="left" wrapText="1" indent="2"/>
    </xf>
    <xf numFmtId="0" fontId="9" fillId="0" borderId="34" xfId="0" applyNumberFormat="1" applyFont="1" applyBorder="1" applyAlignment="1">
      <alignment horizontal="left" indent="2"/>
    </xf>
    <xf numFmtId="0" fontId="17" fillId="0" borderId="34" xfId="0" applyNumberFormat="1" applyFont="1" applyBorder="1" applyAlignment="1">
      <alignment/>
    </xf>
    <xf numFmtId="0" fontId="9" fillId="0" borderId="45" xfId="0" applyNumberFormat="1" applyFont="1" applyBorder="1" applyAlignment="1">
      <alignment horizontal="left" indent="1"/>
    </xf>
    <xf numFmtId="0" fontId="9" fillId="0" borderId="45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0" fontId="17" fillId="0" borderId="44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36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left"/>
    </xf>
    <xf numFmtId="0" fontId="9" fillId="0" borderId="43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180" fontId="17" fillId="0" borderId="12" xfId="0" applyNumberFormat="1" applyFont="1" applyBorder="1" applyAlignment="1">
      <alignment horizontal="center"/>
    </xf>
    <xf numFmtId="180" fontId="17" fillId="0" borderId="36" xfId="0" applyNumberFormat="1" applyFont="1" applyBorder="1" applyAlignment="1">
      <alignment horizontal="center"/>
    </xf>
    <xf numFmtId="180" fontId="17" fillId="0" borderId="13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indent="2"/>
    </xf>
    <xf numFmtId="180" fontId="17" fillId="0" borderId="43" xfId="0" applyNumberFormat="1" applyFont="1" applyBorder="1" applyAlignment="1">
      <alignment horizontal="center"/>
    </xf>
    <xf numFmtId="180" fontId="17" fillId="0" borderId="35" xfId="0" applyNumberFormat="1" applyFont="1" applyBorder="1" applyAlignment="1">
      <alignment horizontal="center"/>
    </xf>
    <xf numFmtId="180" fontId="17" fillId="0" borderId="44" xfId="0" applyNumberFormat="1" applyFont="1" applyBorder="1" applyAlignment="1">
      <alignment horizontal="center"/>
    </xf>
    <xf numFmtId="180" fontId="17" fillId="0" borderId="11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180" fontId="17" fillId="0" borderId="1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left" indent="1"/>
    </xf>
    <xf numFmtId="180" fontId="17" fillId="0" borderId="18" xfId="0" applyNumberFormat="1" applyFont="1" applyBorder="1" applyAlignment="1">
      <alignment horizontal="center"/>
    </xf>
    <xf numFmtId="180" fontId="17" fillId="0" borderId="10" xfId="0" applyNumberFormat="1" applyFont="1" applyBorder="1" applyAlignment="1">
      <alignment horizontal="center"/>
    </xf>
    <xf numFmtId="180" fontId="17" fillId="0" borderId="19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left" indent="1"/>
    </xf>
    <xf numFmtId="0" fontId="9" fillId="0" borderId="45" xfId="0" applyNumberFormat="1" applyFont="1" applyBorder="1" applyAlignment="1">
      <alignment horizontal="left" indent="3"/>
    </xf>
    <xf numFmtId="0" fontId="18" fillId="0" borderId="0" xfId="0" applyNumberFormat="1" applyFont="1" applyBorder="1" applyAlignment="1">
      <alignment horizontal="left"/>
    </xf>
    <xf numFmtId="180" fontId="3" fillId="0" borderId="43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center"/>
    </xf>
    <xf numFmtId="180" fontId="3" fillId="0" borderId="44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3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/>
    </xf>
    <xf numFmtId="0" fontId="2" fillId="0" borderId="26" xfId="0" applyNumberFormat="1" applyFont="1" applyBorder="1" applyAlignment="1">
      <alignment horizontal="left" indent="3"/>
    </xf>
    <xf numFmtId="0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/>
    </xf>
    <xf numFmtId="0" fontId="7" fillId="0" borderId="10" xfId="42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4" fillId="3" borderId="18" xfId="0" applyNumberFormat="1" applyFont="1" applyFill="1" applyBorder="1" applyAlignment="1">
      <alignment horizontal="center"/>
    </xf>
    <xf numFmtId="0" fontId="54" fillId="3" borderId="10" xfId="0" applyNumberFormat="1" applyFont="1" applyFill="1" applyBorder="1" applyAlignment="1">
      <alignment horizontal="center"/>
    </xf>
    <xf numFmtId="0" fontId="54" fillId="3" borderId="19" xfId="0" applyNumberFormat="1" applyFont="1" applyFill="1" applyBorder="1" applyAlignment="1">
      <alignment horizontal="center"/>
    </xf>
    <xf numFmtId="0" fontId="54" fillId="3" borderId="12" xfId="0" applyNumberFormat="1" applyFont="1" applyFill="1" applyBorder="1" applyAlignment="1">
      <alignment horizontal="center"/>
    </xf>
    <xf numFmtId="0" fontId="54" fillId="3" borderId="36" xfId="0" applyNumberFormat="1" applyFont="1" applyFill="1" applyBorder="1" applyAlignment="1">
      <alignment horizontal="center"/>
    </xf>
    <xf numFmtId="0" fontId="54" fillId="3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ketdou@vtomske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7"/>
  <sheetViews>
    <sheetView zoomScalePageLayoutView="0" workbookViewId="0" topLeftCell="A1">
      <selection activeCell="V38" sqref="V38"/>
    </sheetView>
  </sheetViews>
  <sheetFormatPr defaultColWidth="1.37890625" defaultRowHeight="12.75"/>
  <cols>
    <col min="1" max="16384" width="1.37890625" style="1" customWidth="1"/>
  </cols>
  <sheetData>
    <row r="1" spans="15:85" ht="12.75">
      <c r="O1" s="123" t="s">
        <v>186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5"/>
    </row>
    <row r="2" s="2" customFormat="1" ht="6" customHeight="1"/>
    <row r="3" spans="15:85" ht="12.75">
      <c r="O3" s="126" t="s">
        <v>0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8"/>
    </row>
    <row r="4" ht="6" customHeight="1"/>
    <row r="5" spans="9:91" ht="12.75">
      <c r="I5" s="19"/>
      <c r="J5" s="19"/>
      <c r="K5" s="129" t="s">
        <v>1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1"/>
      <c r="CL5" s="19"/>
      <c r="CM5" s="19"/>
    </row>
    <row r="6" spans="9:91" ht="12.75">
      <c r="I6" s="19"/>
      <c r="J6" s="19"/>
      <c r="K6" s="132" t="s">
        <v>219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4"/>
      <c r="CL6" s="19"/>
      <c r="CM6" s="19"/>
    </row>
    <row r="7" spans="9:91" ht="12.75">
      <c r="I7" s="19"/>
      <c r="J7" s="19"/>
      <c r="K7" s="132" t="s">
        <v>420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4"/>
      <c r="CL7" s="19"/>
      <c r="CM7" s="19"/>
    </row>
    <row r="8" spans="9:91" ht="12.75">
      <c r="I8" s="19"/>
      <c r="J8" s="19"/>
      <c r="K8" s="135" t="s">
        <v>2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7"/>
      <c r="CL8" s="19"/>
      <c r="CM8" s="19"/>
    </row>
    <row r="9" ht="6" customHeight="1"/>
    <row r="10" spans="15:85" ht="12.75">
      <c r="O10" s="126" t="s">
        <v>187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8"/>
    </row>
    <row r="11" ht="24.75" customHeight="1" thickBot="1"/>
    <row r="12" spans="15:85" s="63" customFormat="1" ht="21.75" customHeight="1">
      <c r="O12" s="120" t="s">
        <v>363</v>
      </c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2"/>
    </row>
    <row r="13" spans="15:85" s="62" customFormat="1" ht="18.75">
      <c r="O13" s="109" t="s">
        <v>364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1"/>
    </row>
    <row r="14" spans="15:85" s="62" customFormat="1" ht="18.75">
      <c r="O14" s="109" t="s">
        <v>365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</row>
    <row r="15" spans="15:85" s="62" customFormat="1" ht="18.75"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4"/>
      <c r="AP15" s="61"/>
      <c r="AQ15" s="61"/>
      <c r="AR15" s="61"/>
      <c r="AS15" s="61"/>
      <c r="AT15" s="61"/>
      <c r="AU15" s="61"/>
      <c r="AV15" s="64"/>
      <c r="AW15" s="61"/>
      <c r="AX15" s="65" t="s">
        <v>223</v>
      </c>
      <c r="AY15" s="112"/>
      <c r="AZ15" s="112"/>
      <c r="BA15" s="112"/>
      <c r="BB15" s="66" t="s">
        <v>28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59"/>
    </row>
    <row r="16" spans="15:85" s="9" customFormat="1" ht="3.75" customHeight="1" thickBot="1"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</row>
    <row r="17" ht="24.75" customHeight="1" thickBot="1"/>
    <row r="18" spans="1:99" s="7" customFormat="1" ht="13.5" thickBot="1">
      <c r="A18" s="113" t="s">
        <v>188</v>
      </c>
      <c r="B18" s="114"/>
      <c r="C18" s="114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 t="s">
        <v>189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Z18" s="117" t="s">
        <v>185</v>
      </c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9"/>
    </row>
    <row r="19" spans="1:73" s="7" customFormat="1" ht="12.75">
      <c r="A19" s="56" t="s">
        <v>366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  <c r="AZ19" s="82" t="s">
        <v>29</v>
      </c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</row>
    <row r="20" spans="1:99" s="7" customFormat="1" ht="12.75">
      <c r="A20" s="25" t="s">
        <v>421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7"/>
      <c r="AZ20" s="82" t="s">
        <v>18</v>
      </c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5"/>
      <c r="BZ20" s="107" t="s">
        <v>20</v>
      </c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</row>
    <row r="21" spans="1:99" s="7" customFormat="1" ht="12.75">
      <c r="A21" s="25"/>
      <c r="B21" s="26" t="s">
        <v>220</v>
      </c>
      <c r="C21" s="26"/>
      <c r="D21" s="26" t="s">
        <v>221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7"/>
      <c r="AZ21" s="82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5"/>
      <c r="BZ21" s="107" t="s">
        <v>21</v>
      </c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</row>
    <row r="22" spans="1:99" s="7" customFormat="1" ht="12.75">
      <c r="A22" s="25"/>
      <c r="B22" s="26"/>
      <c r="C22" s="26"/>
      <c r="D22" s="26" t="s">
        <v>24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7"/>
      <c r="AZ22" s="82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5"/>
      <c r="BZ22" s="107" t="s">
        <v>367</v>
      </c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</row>
    <row r="23" spans="1:99" s="7" customFormat="1" ht="12.75">
      <c r="A23" s="25"/>
      <c r="B23" s="26"/>
      <c r="C23" s="26"/>
      <c r="D23" s="26"/>
      <c r="E23" s="26"/>
      <c r="F23" s="26"/>
      <c r="G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7"/>
      <c r="AZ23" s="82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5"/>
      <c r="BV23" s="15"/>
      <c r="BZ23" s="108" t="s">
        <v>22</v>
      </c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</row>
    <row r="24" spans="1:99" s="7" customFormat="1" ht="12.75">
      <c r="A24" s="25"/>
      <c r="E24" s="26"/>
      <c r="F24" s="26"/>
      <c r="G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7"/>
      <c r="AZ24" s="82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5"/>
      <c r="BV24" s="15"/>
      <c r="BZ24" s="23" t="s">
        <v>23</v>
      </c>
      <c r="CA24" s="1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18"/>
      <c r="CP24" s="24" t="s">
        <v>19</v>
      </c>
      <c r="CQ24" s="88"/>
      <c r="CR24" s="88"/>
      <c r="CS24" s="88"/>
      <c r="CT24" s="88"/>
      <c r="CU24" s="88"/>
    </row>
    <row r="25" spans="1:99" s="7" customFormat="1" ht="12.75">
      <c r="A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7"/>
      <c r="AZ25" s="82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5"/>
      <c r="BV25" s="15"/>
      <c r="BZ25" s="23" t="s">
        <v>23</v>
      </c>
      <c r="CA25" s="1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18"/>
      <c r="CP25" s="24" t="s">
        <v>19</v>
      </c>
      <c r="CQ25" s="88"/>
      <c r="CR25" s="88"/>
      <c r="CS25" s="88"/>
      <c r="CT25" s="88"/>
      <c r="CU25" s="88"/>
    </row>
    <row r="26" spans="1:99" s="7" customFormat="1" ht="13.5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7"/>
      <c r="AZ26" s="82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5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</row>
    <row r="27" spans="1:99" s="7" customFormat="1" ht="13.5" thickBot="1">
      <c r="A27" s="29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/>
      <c r="AZ27" s="97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9"/>
      <c r="BZ27" s="100" t="s">
        <v>15</v>
      </c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2"/>
    </row>
    <row r="28" s="30" customFormat="1" ht="24.75" customHeight="1"/>
    <row r="29" spans="1:99" ht="33" customHeight="1">
      <c r="A29" s="16"/>
      <c r="B29" s="103" t="s">
        <v>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 t="s">
        <v>431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7"/>
    </row>
    <row r="30" spans="1:99" s="33" customFormat="1" ht="3" customHeight="1">
      <c r="A30" s="31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32"/>
    </row>
    <row r="31" spans="1:99" ht="15" customHeight="1">
      <c r="A31" s="16"/>
      <c r="B31" s="103" t="s">
        <v>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87" t="s">
        <v>432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17"/>
    </row>
    <row r="32" spans="1:99" s="33" customFormat="1" ht="3" customHeight="1" thickBot="1">
      <c r="A32" s="31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34"/>
    </row>
    <row r="33" spans="1:99" s="7" customFormat="1" ht="13.5" thickBot="1">
      <c r="A33" s="73" t="s">
        <v>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92"/>
      <c r="N33" s="92"/>
      <c r="O33" s="92"/>
      <c r="P33" s="92"/>
      <c r="Q33" s="92"/>
      <c r="R33" s="92"/>
      <c r="S33" s="92"/>
      <c r="T33" s="92"/>
      <c r="U33" s="92"/>
      <c r="V33" s="93" t="s">
        <v>14</v>
      </c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6"/>
    </row>
    <row r="34" spans="1:99" s="7" customFormat="1" ht="12.75">
      <c r="A34" s="74" t="s">
        <v>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82"/>
      <c r="N34" s="82"/>
      <c r="O34" s="82"/>
      <c r="P34" s="82"/>
      <c r="Q34" s="82"/>
      <c r="R34" s="82"/>
      <c r="S34" s="82"/>
      <c r="T34" s="82"/>
      <c r="U34" s="82"/>
      <c r="V34" s="86" t="s">
        <v>222</v>
      </c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82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5"/>
      <c r="BV34" s="82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5"/>
    </row>
    <row r="35" spans="1:99" s="7" customFormat="1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82"/>
      <c r="N35" s="82"/>
      <c r="O35" s="82"/>
      <c r="P35" s="82"/>
      <c r="Q35" s="82"/>
      <c r="R35" s="82"/>
      <c r="S35" s="82"/>
      <c r="T35" s="82"/>
      <c r="U35" s="82"/>
      <c r="V35" s="83" t="s">
        <v>16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2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5"/>
      <c r="BV35" s="82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5"/>
    </row>
    <row r="36" spans="1:99" s="7" customFormat="1" ht="13.5" thickBot="1">
      <c r="A36" s="73">
        <v>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>
        <v>2</v>
      </c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>
        <v>3</v>
      </c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7"/>
      <c r="BV36" s="75">
        <v>4</v>
      </c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7"/>
    </row>
    <row r="37" spans="1:99" s="7" customFormat="1" ht="15" customHeight="1" thickBot="1">
      <c r="A37" s="78" t="s">
        <v>30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 t="s">
        <v>433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9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1"/>
      <c r="BV37" s="79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1"/>
    </row>
  </sheetData>
  <sheetProtection/>
  <mergeCells count="58">
    <mergeCell ref="O12:CG12"/>
    <mergeCell ref="AZ20:BU20"/>
    <mergeCell ref="BZ20:CU20"/>
    <mergeCell ref="O1:CG1"/>
    <mergeCell ref="O3:CG3"/>
    <mergeCell ref="K5:CK5"/>
    <mergeCell ref="K6:CK6"/>
    <mergeCell ref="K7:CK7"/>
    <mergeCell ref="K8:CK8"/>
    <mergeCell ref="O10:CG10"/>
    <mergeCell ref="O13:CG13"/>
    <mergeCell ref="AY15:BA15"/>
    <mergeCell ref="A18:AY18"/>
    <mergeCell ref="AZ18:BU18"/>
    <mergeCell ref="O14:CG14"/>
    <mergeCell ref="BZ18:CU18"/>
    <mergeCell ref="AZ19:BU19"/>
    <mergeCell ref="BZ21:CU21"/>
    <mergeCell ref="AZ22:BU22"/>
    <mergeCell ref="BZ22:CU22"/>
    <mergeCell ref="AZ24:BU24"/>
    <mergeCell ref="CB24:CN24"/>
    <mergeCell ref="CQ24:CU24"/>
    <mergeCell ref="AZ23:BU23"/>
    <mergeCell ref="BZ23:CU23"/>
    <mergeCell ref="AZ21:BU21"/>
    <mergeCell ref="A33:U33"/>
    <mergeCell ref="V33:CU33"/>
    <mergeCell ref="AZ26:BU26"/>
    <mergeCell ref="AZ27:BU27"/>
    <mergeCell ref="BZ27:CU27"/>
    <mergeCell ref="B29:AB29"/>
    <mergeCell ref="AC29:CT29"/>
    <mergeCell ref="B30:AB30"/>
    <mergeCell ref="AC30:CT30"/>
    <mergeCell ref="B31:K31"/>
    <mergeCell ref="L31:CT31"/>
    <mergeCell ref="AZ25:BU25"/>
    <mergeCell ref="CB25:CN25"/>
    <mergeCell ref="CQ25:CU25"/>
    <mergeCell ref="B32:K32"/>
    <mergeCell ref="L32:CT32"/>
    <mergeCell ref="A35:U35"/>
    <mergeCell ref="V35:AU35"/>
    <mergeCell ref="AV35:BU35"/>
    <mergeCell ref="BV35:CU35"/>
    <mergeCell ref="A34:U34"/>
    <mergeCell ref="V34:AU34"/>
    <mergeCell ref="AV34:BU34"/>
    <mergeCell ref="BV34:CU34"/>
    <mergeCell ref="A36:U36"/>
    <mergeCell ref="V36:AU36"/>
    <mergeCell ref="AV36:BU36"/>
    <mergeCell ref="BV36:CU36"/>
    <mergeCell ref="A37:U37"/>
    <mergeCell ref="V37:AU37"/>
    <mergeCell ref="AV37:BU37"/>
    <mergeCell ref="BV37:CU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5"/>
  <sheetViews>
    <sheetView zoomScalePageLayoutView="0" workbookViewId="0" topLeftCell="A10">
      <selection activeCell="BR39" activeCellId="3" sqref="BR45:CG45 BR43:CG43 BR41:CG41 BR39:CG40"/>
    </sheetView>
  </sheetViews>
  <sheetFormatPr defaultColWidth="1.37890625" defaultRowHeight="12.75"/>
  <cols>
    <col min="1" max="16384" width="1.37890625" style="1" customWidth="1"/>
  </cols>
  <sheetData>
    <row r="1" spans="1:99" s="40" customFormat="1" ht="15.75">
      <c r="A1" s="150" t="s">
        <v>360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="41" customFormat="1" ht="12">
      <c r="CU2" s="44" t="s">
        <v>64</v>
      </c>
    </row>
    <row r="3" spans="1:99" s="41" customFormat="1" ht="12">
      <c r="A3" s="441" t="s">
        <v>25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 t="s">
        <v>17</v>
      </c>
      <c r="BE3" s="441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441" t="s">
        <v>294</v>
      </c>
      <c r="BT3" s="441"/>
      <c r="BU3" s="441"/>
      <c r="BV3" s="441"/>
      <c r="BW3" s="441"/>
      <c r="BX3" s="441"/>
      <c r="BY3" s="441"/>
      <c r="BZ3" s="441"/>
      <c r="CA3" s="441"/>
      <c r="CB3" s="441"/>
      <c r="CC3" s="441"/>
      <c r="CD3" s="441"/>
      <c r="CE3" s="441"/>
      <c r="CF3" s="441"/>
      <c r="CG3" s="441"/>
      <c r="CH3" s="441"/>
      <c r="CI3" s="441"/>
      <c r="CJ3" s="441"/>
      <c r="CK3" s="441"/>
      <c r="CL3" s="441"/>
      <c r="CM3" s="441"/>
      <c r="CN3" s="441"/>
      <c r="CO3" s="441"/>
      <c r="CP3" s="441"/>
      <c r="CQ3" s="441"/>
      <c r="CR3" s="441"/>
      <c r="CS3" s="441"/>
      <c r="CT3" s="441"/>
      <c r="CU3" s="441"/>
    </row>
    <row r="4" spans="1:99" s="41" customFormat="1" ht="12">
      <c r="A4" s="441">
        <v>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>
        <v>2</v>
      </c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>
        <v>3</v>
      </c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</row>
    <row r="5" spans="1:99" s="8" customFormat="1" ht="12">
      <c r="A5" s="454" t="s">
        <v>157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317" t="s">
        <v>26</v>
      </c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9"/>
      <c r="BS5" s="445">
        <v>0</v>
      </c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7"/>
    </row>
    <row r="6" spans="1:99" s="8" customFormat="1" ht="12">
      <c r="A6" s="448" t="s">
        <v>158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345" t="s">
        <v>27</v>
      </c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7"/>
      <c r="BS6" s="442">
        <v>0</v>
      </c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4"/>
    </row>
    <row r="7" spans="1:99" s="8" customFormat="1" ht="12">
      <c r="A7" s="454" t="s">
        <v>159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317" t="s">
        <v>31</v>
      </c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9"/>
      <c r="BS7" s="445">
        <v>1</v>
      </c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7"/>
    </row>
    <row r="8" spans="1:99" s="8" customFormat="1" ht="12">
      <c r="A8" s="436" t="s">
        <v>160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305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7"/>
      <c r="BS8" s="450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2"/>
    </row>
    <row r="9" spans="1:99" s="8" customFormat="1" ht="12">
      <c r="A9" s="440" t="s">
        <v>425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345" t="s">
        <v>32</v>
      </c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7"/>
      <c r="BS9" s="442">
        <v>1</v>
      </c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4"/>
    </row>
    <row r="10" spans="1:99" s="8" customFormat="1" ht="12">
      <c r="A10" s="440" t="s">
        <v>288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345" t="s">
        <v>33</v>
      </c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7"/>
      <c r="BS10" s="442">
        <v>1</v>
      </c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4"/>
    </row>
    <row r="11" spans="1:99" s="8" customFormat="1" ht="12">
      <c r="A11" s="440" t="s">
        <v>233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345" t="s">
        <v>34</v>
      </c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7"/>
      <c r="BS11" s="442">
        <v>1</v>
      </c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4"/>
    </row>
    <row r="12" ht="1.5" customHeight="1"/>
    <row r="13" spans="1:31" ht="12.75">
      <c r="A13" s="4" t="s">
        <v>361</v>
      </c>
      <c r="X13" s="173">
        <v>6</v>
      </c>
      <c r="Y13" s="173"/>
      <c r="Z13" s="173"/>
      <c r="AA13" s="173"/>
      <c r="AB13" s="173"/>
      <c r="AC13" s="173"/>
      <c r="AD13" s="173"/>
      <c r="AE13" s="173"/>
    </row>
    <row r="14" s="26" customFormat="1" ht="12.75">
      <c r="C14" s="26" t="s">
        <v>53</v>
      </c>
    </row>
    <row r="15" spans="3:32" s="26" customFormat="1" ht="12.75">
      <c r="C15" s="26" t="s">
        <v>341</v>
      </c>
      <c r="W15" s="72"/>
      <c r="X15" s="72"/>
      <c r="Y15" s="173">
        <v>0</v>
      </c>
      <c r="Z15" s="173"/>
      <c r="AA15" s="173"/>
      <c r="AB15" s="173"/>
      <c r="AC15" s="173"/>
      <c r="AD15" s="173"/>
      <c r="AE15" s="173"/>
      <c r="AF15" s="173"/>
    </row>
    <row r="16" spans="3:32" s="26" customFormat="1" ht="12.75">
      <c r="C16" s="26" t="s">
        <v>342</v>
      </c>
      <c r="W16" s="173">
        <v>0</v>
      </c>
      <c r="X16" s="173"/>
      <c r="Y16" s="173"/>
      <c r="Z16" s="173"/>
      <c r="AA16" s="173"/>
      <c r="AB16" s="173"/>
      <c r="AC16" s="173"/>
      <c r="AD16" s="173"/>
      <c r="AE16" s="72"/>
      <c r="AF16" s="72"/>
    </row>
    <row r="17" spans="1:32" s="26" customFormat="1" ht="12.75">
      <c r="A17" s="26" t="s">
        <v>343</v>
      </c>
      <c r="W17" s="173">
        <f>19+9+4+2+4+5</f>
        <v>43</v>
      </c>
      <c r="X17" s="173"/>
      <c r="Y17" s="173"/>
      <c r="Z17" s="173"/>
      <c r="AA17" s="173"/>
      <c r="AB17" s="173"/>
      <c r="AC17" s="173"/>
      <c r="AD17" s="173"/>
      <c r="AE17" s="72"/>
      <c r="AF17" s="72"/>
    </row>
    <row r="18" spans="3:41" s="26" customFormat="1" ht="12.75">
      <c r="C18" s="26" t="s">
        <v>344</v>
      </c>
      <c r="AD18" s="173">
        <v>4</v>
      </c>
      <c r="AE18" s="173"/>
      <c r="AF18" s="173"/>
      <c r="AG18" s="173"/>
      <c r="AH18" s="173"/>
      <c r="AI18" s="173"/>
      <c r="AJ18" s="173"/>
      <c r="AK18" s="173"/>
      <c r="AL18" s="72"/>
      <c r="AM18" s="72"/>
      <c r="AN18" s="72"/>
      <c r="AO18" s="72"/>
    </row>
    <row r="19" spans="1:41" s="26" customFormat="1" ht="12.75">
      <c r="A19" s="26" t="s">
        <v>345</v>
      </c>
      <c r="AD19" s="72"/>
      <c r="AE19" s="72"/>
      <c r="AF19" s="72"/>
      <c r="AG19" s="72"/>
      <c r="AH19" s="173">
        <f>7+5</f>
        <v>12</v>
      </c>
      <c r="AI19" s="173"/>
      <c r="AJ19" s="173"/>
      <c r="AK19" s="173"/>
      <c r="AL19" s="173"/>
      <c r="AM19" s="173"/>
      <c r="AN19" s="173"/>
      <c r="AO19" s="173"/>
    </row>
    <row r="20" spans="1:58" s="26" customFormat="1" ht="12.75">
      <c r="A20" s="26" t="s">
        <v>346</v>
      </c>
      <c r="AY20" s="173">
        <v>1</v>
      </c>
      <c r="AZ20" s="173"/>
      <c r="BA20" s="173"/>
      <c r="BB20" s="173"/>
      <c r="BC20" s="173"/>
      <c r="BD20" s="173"/>
      <c r="BE20" s="173"/>
      <c r="BF20" s="173"/>
    </row>
    <row r="21" s="26" customFormat="1" ht="12.75">
      <c r="A21" s="26" t="s">
        <v>347</v>
      </c>
    </row>
    <row r="22" spans="3:36" s="26" customFormat="1" ht="12.75">
      <c r="C22" s="26" t="s">
        <v>348</v>
      </c>
      <c r="AB22" s="173">
        <v>1</v>
      </c>
      <c r="AC22" s="173"/>
      <c r="AD22" s="173"/>
      <c r="AE22" s="173"/>
      <c r="AF22" s="173"/>
      <c r="AG22" s="173"/>
      <c r="AH22" s="173"/>
      <c r="AI22" s="173"/>
      <c r="AJ22" s="26" t="s">
        <v>358</v>
      </c>
    </row>
    <row r="23" spans="3:67" s="26" customFormat="1" ht="12.75">
      <c r="C23" s="26" t="s">
        <v>349</v>
      </c>
      <c r="BG23" s="173">
        <v>1</v>
      </c>
      <c r="BH23" s="173"/>
      <c r="BI23" s="173"/>
      <c r="BJ23" s="173"/>
      <c r="BK23" s="173"/>
      <c r="BL23" s="173"/>
      <c r="BM23" s="173"/>
      <c r="BN23" s="173"/>
      <c r="BO23" s="26" t="s">
        <v>359</v>
      </c>
    </row>
    <row r="24" s="51" customFormat="1" ht="8.25"/>
    <row r="25" s="51" customFormat="1" ht="8.25"/>
    <row r="26" spans="1:99" s="48" customFormat="1" ht="14.25">
      <c r="A26" s="449" t="s">
        <v>350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</row>
    <row r="27" spans="1:99" s="48" customFormat="1" ht="14.25">
      <c r="A27" s="449" t="s">
        <v>351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</row>
    <row r="28" spans="15:85" s="41" customFormat="1" ht="12">
      <c r="O28" s="453" t="s">
        <v>161</v>
      </c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</row>
    <row r="29" spans="15:85" s="41" customFormat="1" ht="12">
      <c r="O29" s="461" t="s">
        <v>25</v>
      </c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1"/>
      <c r="BH29" s="461"/>
      <c r="BI29" s="461"/>
      <c r="BJ29" s="461"/>
      <c r="BK29" s="461" t="s">
        <v>17</v>
      </c>
      <c r="BL29" s="461"/>
      <c r="BM29" s="461"/>
      <c r="BN29" s="461"/>
      <c r="BO29" s="461"/>
      <c r="BP29" s="461"/>
      <c r="BQ29" s="461"/>
      <c r="BR29" s="462" t="s">
        <v>150</v>
      </c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4"/>
    </row>
    <row r="30" spans="15:85" s="41" customFormat="1" ht="12">
      <c r="O30" s="441">
        <v>1</v>
      </c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>
        <v>2</v>
      </c>
      <c r="BL30" s="441"/>
      <c r="BM30" s="441"/>
      <c r="BN30" s="441"/>
      <c r="BO30" s="441"/>
      <c r="BP30" s="441"/>
      <c r="BQ30" s="441"/>
      <c r="BR30" s="455">
        <v>3</v>
      </c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7"/>
    </row>
    <row r="31" spans="15:85" s="8" customFormat="1" ht="12">
      <c r="O31" s="432" t="s">
        <v>362</v>
      </c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317" t="s">
        <v>26</v>
      </c>
      <c r="BL31" s="318"/>
      <c r="BM31" s="318"/>
      <c r="BN31" s="318"/>
      <c r="BO31" s="318"/>
      <c r="BP31" s="318"/>
      <c r="BQ31" s="319"/>
      <c r="BR31" s="458">
        <f>BR32+BR38</f>
        <v>76690.4</v>
      </c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60"/>
    </row>
    <row r="32" spans="15:85" s="8" customFormat="1" ht="12">
      <c r="O32" s="366" t="s">
        <v>66</v>
      </c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8"/>
      <c r="BK32" s="317" t="s">
        <v>27</v>
      </c>
      <c r="BL32" s="318"/>
      <c r="BM32" s="318"/>
      <c r="BN32" s="318"/>
      <c r="BO32" s="318"/>
      <c r="BP32" s="318"/>
      <c r="BQ32" s="319"/>
      <c r="BR32" s="458">
        <v>68431.7</v>
      </c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60"/>
    </row>
    <row r="33" spans="15:85" s="8" customFormat="1" ht="12">
      <c r="O33" s="472" t="s">
        <v>352</v>
      </c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384"/>
      <c r="BL33" s="385"/>
      <c r="BM33" s="385"/>
      <c r="BN33" s="385"/>
      <c r="BO33" s="385"/>
      <c r="BP33" s="385"/>
      <c r="BQ33" s="386"/>
      <c r="BR33" s="469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1"/>
    </row>
    <row r="34" spans="15:85" s="8" customFormat="1" ht="12">
      <c r="O34" s="465" t="s">
        <v>292</v>
      </c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345"/>
      <c r="BL34" s="346"/>
      <c r="BM34" s="346"/>
      <c r="BN34" s="346"/>
      <c r="BO34" s="346"/>
      <c r="BP34" s="346"/>
      <c r="BQ34" s="347"/>
      <c r="BR34" s="466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8"/>
    </row>
    <row r="35" spans="15:85" s="8" customFormat="1" ht="12">
      <c r="O35" s="465" t="s">
        <v>162</v>
      </c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345" t="s">
        <v>31</v>
      </c>
      <c r="BL35" s="346"/>
      <c r="BM35" s="346"/>
      <c r="BN35" s="346"/>
      <c r="BO35" s="346"/>
      <c r="BP35" s="346"/>
      <c r="BQ35" s="347"/>
      <c r="BR35" s="466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8"/>
    </row>
    <row r="36" spans="15:85" s="8" customFormat="1" ht="12">
      <c r="O36" s="465" t="s">
        <v>293</v>
      </c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345" t="s">
        <v>32</v>
      </c>
      <c r="BL36" s="346"/>
      <c r="BM36" s="346"/>
      <c r="BN36" s="346"/>
      <c r="BO36" s="346"/>
      <c r="BP36" s="346"/>
      <c r="BQ36" s="347"/>
      <c r="BR36" s="466">
        <v>46314.3</v>
      </c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8"/>
    </row>
    <row r="37" spans="15:85" s="8" customFormat="1" ht="12">
      <c r="O37" s="465" t="s">
        <v>163</v>
      </c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345" t="s">
        <v>33</v>
      </c>
      <c r="BL37" s="346"/>
      <c r="BM37" s="346"/>
      <c r="BN37" s="346"/>
      <c r="BO37" s="346"/>
      <c r="BP37" s="346"/>
      <c r="BQ37" s="347"/>
      <c r="BR37" s="466">
        <v>22117.4</v>
      </c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467"/>
      <c r="CD37" s="467"/>
      <c r="CE37" s="467"/>
      <c r="CF37" s="467"/>
      <c r="CG37" s="468"/>
    </row>
    <row r="38" spans="15:85" s="8" customFormat="1" ht="12">
      <c r="O38" s="476" t="s">
        <v>353</v>
      </c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317" t="s">
        <v>34</v>
      </c>
      <c r="BL38" s="318"/>
      <c r="BM38" s="318"/>
      <c r="BN38" s="318"/>
      <c r="BO38" s="318"/>
      <c r="BP38" s="318"/>
      <c r="BQ38" s="319"/>
      <c r="BR38" s="458">
        <v>8258.7</v>
      </c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60"/>
    </row>
    <row r="39" spans="15:85" s="8" customFormat="1" ht="12">
      <c r="O39" s="366" t="s">
        <v>164</v>
      </c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8"/>
      <c r="BK39" s="317" t="s">
        <v>35</v>
      </c>
      <c r="BL39" s="318"/>
      <c r="BM39" s="318"/>
      <c r="BN39" s="318"/>
      <c r="BO39" s="318"/>
      <c r="BP39" s="318"/>
      <c r="BQ39" s="319"/>
      <c r="BR39" s="458">
        <v>6</v>
      </c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60"/>
    </row>
    <row r="40" spans="15:85" s="8" customFormat="1" ht="12">
      <c r="O40" s="438" t="s">
        <v>165</v>
      </c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305"/>
      <c r="BL40" s="306"/>
      <c r="BM40" s="306"/>
      <c r="BN40" s="306"/>
      <c r="BO40" s="306"/>
      <c r="BP40" s="306"/>
      <c r="BQ40" s="307"/>
      <c r="BR40" s="473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5"/>
    </row>
    <row r="41" spans="15:85" s="8" customFormat="1" ht="12">
      <c r="O41" s="465" t="s">
        <v>166</v>
      </c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345" t="s">
        <v>36</v>
      </c>
      <c r="BL41" s="346"/>
      <c r="BM41" s="346"/>
      <c r="BN41" s="346"/>
      <c r="BO41" s="346"/>
      <c r="BP41" s="346"/>
      <c r="BQ41" s="347"/>
      <c r="BR41" s="466">
        <v>7836.5</v>
      </c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  <c r="CC41" s="467"/>
      <c r="CD41" s="467"/>
      <c r="CE41" s="467"/>
      <c r="CF41" s="467"/>
      <c r="CG41" s="468"/>
    </row>
    <row r="42" spans="15:85" s="8" customFormat="1" ht="12">
      <c r="O42" s="477" t="s">
        <v>167</v>
      </c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477"/>
      <c r="BJ42" s="477"/>
      <c r="BK42" s="345" t="s">
        <v>37</v>
      </c>
      <c r="BL42" s="346"/>
      <c r="BM42" s="346"/>
      <c r="BN42" s="346"/>
      <c r="BO42" s="346"/>
      <c r="BP42" s="346"/>
      <c r="BQ42" s="347"/>
      <c r="BR42" s="466">
        <v>7836.5</v>
      </c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8"/>
    </row>
    <row r="43" spans="15:85" s="8" customFormat="1" ht="12">
      <c r="O43" s="465" t="s">
        <v>168</v>
      </c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345" t="s">
        <v>38</v>
      </c>
      <c r="BL43" s="346"/>
      <c r="BM43" s="346"/>
      <c r="BN43" s="346"/>
      <c r="BO43" s="346"/>
      <c r="BP43" s="346"/>
      <c r="BQ43" s="347"/>
      <c r="BR43" s="466">
        <v>238.7</v>
      </c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  <c r="CC43" s="467"/>
      <c r="CD43" s="467"/>
      <c r="CE43" s="467"/>
      <c r="CF43" s="467"/>
      <c r="CG43" s="468"/>
    </row>
    <row r="44" spans="15:85" s="8" customFormat="1" ht="12">
      <c r="O44" s="465" t="s">
        <v>169</v>
      </c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345" t="s">
        <v>39</v>
      </c>
      <c r="BL44" s="346"/>
      <c r="BM44" s="346"/>
      <c r="BN44" s="346"/>
      <c r="BO44" s="346"/>
      <c r="BP44" s="346"/>
      <c r="BQ44" s="347"/>
      <c r="BR44" s="466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8"/>
    </row>
    <row r="45" spans="15:85" s="8" customFormat="1" ht="12">
      <c r="O45" s="465" t="s">
        <v>170</v>
      </c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345" t="s">
        <v>40</v>
      </c>
      <c r="BL45" s="346"/>
      <c r="BM45" s="346"/>
      <c r="BN45" s="346"/>
      <c r="BO45" s="346"/>
      <c r="BP45" s="346"/>
      <c r="BQ45" s="347"/>
      <c r="BR45" s="466">
        <v>177.5</v>
      </c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8"/>
    </row>
  </sheetData>
  <sheetProtection/>
  <mergeCells count="85">
    <mergeCell ref="O45:BJ45"/>
    <mergeCell ref="BK45:BQ45"/>
    <mergeCell ref="BR45:CG45"/>
    <mergeCell ref="Y15:AF15"/>
    <mergeCell ref="W16:AD16"/>
    <mergeCell ref="W17:AD17"/>
    <mergeCell ref="AD18:AK18"/>
    <mergeCell ref="AH19:AO19"/>
    <mergeCell ref="AY20:BF20"/>
    <mergeCell ref="BG23:BN23"/>
    <mergeCell ref="O43:BJ43"/>
    <mergeCell ref="BK43:BQ43"/>
    <mergeCell ref="BR43:CG43"/>
    <mergeCell ref="O44:BJ44"/>
    <mergeCell ref="BK44:BQ44"/>
    <mergeCell ref="BR44:CG44"/>
    <mergeCell ref="O41:BJ41"/>
    <mergeCell ref="BK41:BQ41"/>
    <mergeCell ref="BR41:CG41"/>
    <mergeCell ref="O42:BJ42"/>
    <mergeCell ref="BK42:BQ42"/>
    <mergeCell ref="BR42:CG42"/>
    <mergeCell ref="O37:BJ37"/>
    <mergeCell ref="BK37:BQ37"/>
    <mergeCell ref="BR37:CG37"/>
    <mergeCell ref="O39:BJ39"/>
    <mergeCell ref="BK39:BQ40"/>
    <mergeCell ref="BR39:CG40"/>
    <mergeCell ref="O40:BJ40"/>
    <mergeCell ref="O38:BJ38"/>
    <mergeCell ref="BK38:BQ38"/>
    <mergeCell ref="BR38:CG38"/>
    <mergeCell ref="O35:BJ35"/>
    <mergeCell ref="BK35:BQ35"/>
    <mergeCell ref="BR35:CG35"/>
    <mergeCell ref="O36:BJ36"/>
    <mergeCell ref="BK36:BQ36"/>
    <mergeCell ref="BR36:CG36"/>
    <mergeCell ref="O34:BJ34"/>
    <mergeCell ref="BK34:BQ34"/>
    <mergeCell ref="BR34:CG34"/>
    <mergeCell ref="O32:BJ32"/>
    <mergeCell ref="BK32:BQ33"/>
    <mergeCell ref="BR32:CG33"/>
    <mergeCell ref="O33:BJ33"/>
    <mergeCell ref="A7:BC7"/>
    <mergeCell ref="O30:BJ30"/>
    <mergeCell ref="BK30:BQ30"/>
    <mergeCell ref="BR30:CG30"/>
    <mergeCell ref="O31:BJ31"/>
    <mergeCell ref="BK31:BQ31"/>
    <mergeCell ref="BR31:CG31"/>
    <mergeCell ref="O29:BJ29"/>
    <mergeCell ref="BK29:BQ29"/>
    <mergeCell ref="BR29:CG29"/>
    <mergeCell ref="BS10:CU10"/>
    <mergeCell ref="A27:CU27"/>
    <mergeCell ref="O28:CG28"/>
    <mergeCell ref="AB22:AI22"/>
    <mergeCell ref="A3:BC3"/>
    <mergeCell ref="BD3:BR3"/>
    <mergeCell ref="BS3:CU3"/>
    <mergeCell ref="BD4:BR4"/>
    <mergeCell ref="BS4:CU4"/>
    <mergeCell ref="A5:BC5"/>
    <mergeCell ref="A6:BC6"/>
    <mergeCell ref="A26:CU26"/>
    <mergeCell ref="X13:AE13"/>
    <mergeCell ref="A9:BC9"/>
    <mergeCell ref="BD9:BR9"/>
    <mergeCell ref="BS9:CU9"/>
    <mergeCell ref="A10:BC10"/>
    <mergeCell ref="BD10:BR10"/>
    <mergeCell ref="BD7:BR8"/>
    <mergeCell ref="BS7:CU8"/>
    <mergeCell ref="A11:BC11"/>
    <mergeCell ref="A4:BC4"/>
    <mergeCell ref="A1:CU1"/>
    <mergeCell ref="BD11:BR11"/>
    <mergeCell ref="BS11:CU11"/>
    <mergeCell ref="BD5:BR5"/>
    <mergeCell ref="BS5:CU5"/>
    <mergeCell ref="BD6:BR6"/>
    <mergeCell ref="BS6:CU6"/>
    <mergeCell ref="A8:BC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Y41"/>
  <sheetViews>
    <sheetView view="pageBreakPreview" zoomScale="60" zoomScalePageLayoutView="0" workbookViewId="0" topLeftCell="A4">
      <selection activeCell="CM20" sqref="CM20:CY20"/>
    </sheetView>
  </sheetViews>
  <sheetFormatPr defaultColWidth="1.37890625" defaultRowHeight="12.75"/>
  <cols>
    <col min="1" max="16384" width="1.37890625" style="1" customWidth="1"/>
  </cols>
  <sheetData>
    <row r="1" spans="1:99" ht="15.75">
      <c r="A1" s="150" t="s">
        <v>354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39" customFormat="1" ht="8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</row>
    <row r="3" spans="15:85" ht="12.75">
      <c r="O3" s="453" t="s">
        <v>161</v>
      </c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53"/>
      <c r="BO3" s="453"/>
      <c r="BP3" s="453"/>
      <c r="BQ3" s="453"/>
      <c r="BR3" s="453"/>
      <c r="BS3" s="453"/>
      <c r="BT3" s="453"/>
      <c r="BU3" s="453"/>
      <c r="BV3" s="453"/>
      <c r="BW3" s="453"/>
      <c r="BX3" s="453"/>
      <c r="BY3" s="453"/>
      <c r="BZ3" s="453"/>
      <c r="CA3" s="453"/>
      <c r="CB3" s="453"/>
      <c r="CC3" s="453"/>
      <c r="CD3" s="453"/>
      <c r="CE3" s="453"/>
      <c r="CF3" s="453"/>
      <c r="CG3" s="453"/>
    </row>
    <row r="4" spans="15:85" s="7" customFormat="1" ht="12.75">
      <c r="O4" s="73" t="s">
        <v>25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 t="s">
        <v>17</v>
      </c>
      <c r="BL4" s="73"/>
      <c r="BM4" s="73"/>
      <c r="BN4" s="73"/>
      <c r="BO4" s="73"/>
      <c r="BP4" s="73"/>
      <c r="BQ4" s="73"/>
      <c r="BR4" s="92" t="s">
        <v>150</v>
      </c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90"/>
    </row>
    <row r="5" spans="15:85" s="7" customFormat="1" ht="12.75">
      <c r="O5" s="143">
        <v>1</v>
      </c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2</v>
      </c>
      <c r="BL5" s="143"/>
      <c r="BM5" s="143"/>
      <c r="BN5" s="143"/>
      <c r="BO5" s="143"/>
      <c r="BP5" s="143"/>
      <c r="BQ5" s="143"/>
      <c r="BR5" s="186">
        <v>3</v>
      </c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8"/>
    </row>
    <row r="6" spans="15:85" s="8" customFormat="1" ht="12.75">
      <c r="O6" s="267" t="s">
        <v>355</v>
      </c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151" t="s">
        <v>26</v>
      </c>
      <c r="BL6" s="152"/>
      <c r="BM6" s="152"/>
      <c r="BN6" s="152"/>
      <c r="BO6" s="152"/>
      <c r="BP6" s="152"/>
      <c r="BQ6" s="153"/>
      <c r="BR6" s="482">
        <f>BR8+BR12+BR13+BR14+BR15+BR16+BR17+BR18+BR19</f>
        <v>73710.8</v>
      </c>
      <c r="BS6" s="483"/>
      <c r="BT6" s="483"/>
      <c r="BU6" s="483"/>
      <c r="BV6" s="483"/>
      <c r="BW6" s="483"/>
      <c r="BX6" s="483"/>
      <c r="BY6" s="483"/>
      <c r="BZ6" s="483"/>
      <c r="CA6" s="483"/>
      <c r="CB6" s="483"/>
      <c r="CC6" s="483"/>
      <c r="CD6" s="483"/>
      <c r="CE6" s="483"/>
      <c r="CF6" s="483"/>
      <c r="CG6" s="484"/>
    </row>
    <row r="7" spans="15:85" s="8" customFormat="1" ht="12.75">
      <c r="O7" s="268" t="s">
        <v>171</v>
      </c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163"/>
      <c r="BL7" s="164"/>
      <c r="BM7" s="164"/>
      <c r="BN7" s="164"/>
      <c r="BO7" s="164"/>
      <c r="BP7" s="164"/>
      <c r="BQ7" s="165"/>
      <c r="BR7" s="485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7"/>
    </row>
    <row r="8" spans="15:85" s="8" customFormat="1" ht="12.75">
      <c r="O8" s="269" t="s">
        <v>66</v>
      </c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151" t="s">
        <v>27</v>
      </c>
      <c r="BL8" s="152"/>
      <c r="BM8" s="152"/>
      <c r="BN8" s="152"/>
      <c r="BO8" s="152"/>
      <c r="BP8" s="152"/>
      <c r="BQ8" s="153"/>
      <c r="BR8" s="482">
        <v>41273.6</v>
      </c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4"/>
    </row>
    <row r="9" spans="15:85" s="8" customFormat="1" ht="12.75">
      <c r="O9" s="403" t="s">
        <v>179</v>
      </c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163"/>
      <c r="BL9" s="164"/>
      <c r="BM9" s="164"/>
      <c r="BN9" s="164"/>
      <c r="BO9" s="164"/>
      <c r="BP9" s="164"/>
      <c r="BQ9" s="165"/>
      <c r="BR9" s="485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7"/>
    </row>
    <row r="10" spans="15:85" s="8" customFormat="1" ht="12.75">
      <c r="O10" s="489" t="s">
        <v>155</v>
      </c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151" t="s">
        <v>31</v>
      </c>
      <c r="BL10" s="152"/>
      <c r="BM10" s="152"/>
      <c r="BN10" s="152"/>
      <c r="BO10" s="152"/>
      <c r="BP10" s="152"/>
      <c r="BQ10" s="153"/>
      <c r="BR10" s="482">
        <v>24043.2</v>
      </c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4"/>
    </row>
    <row r="11" spans="15:85" s="8" customFormat="1" ht="12.75">
      <c r="O11" s="420" t="s">
        <v>316</v>
      </c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163"/>
      <c r="BL11" s="164"/>
      <c r="BM11" s="164"/>
      <c r="BN11" s="164"/>
      <c r="BO11" s="164"/>
      <c r="BP11" s="164"/>
      <c r="BQ11" s="165"/>
      <c r="BR11" s="485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7"/>
    </row>
    <row r="12" spans="15:85" s="8" customFormat="1" ht="15" customHeight="1">
      <c r="O12" s="421" t="s">
        <v>172</v>
      </c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140" t="s">
        <v>32</v>
      </c>
      <c r="BL12" s="141"/>
      <c r="BM12" s="141"/>
      <c r="BN12" s="141"/>
      <c r="BO12" s="141"/>
      <c r="BP12" s="141"/>
      <c r="BQ12" s="142"/>
      <c r="BR12" s="479">
        <v>12275</v>
      </c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1"/>
    </row>
    <row r="13" spans="15:85" s="8" customFormat="1" ht="15" customHeight="1">
      <c r="O13" s="421" t="s">
        <v>173</v>
      </c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140" t="s">
        <v>33</v>
      </c>
      <c r="BL13" s="141"/>
      <c r="BM13" s="141"/>
      <c r="BN13" s="141"/>
      <c r="BO13" s="141"/>
      <c r="BP13" s="141"/>
      <c r="BQ13" s="142"/>
      <c r="BR13" s="479">
        <v>6563.6</v>
      </c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1"/>
    </row>
    <row r="14" spans="15:85" s="8" customFormat="1" ht="15" customHeight="1">
      <c r="O14" s="421" t="s">
        <v>174</v>
      </c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140" t="s">
        <v>34</v>
      </c>
      <c r="BL14" s="141"/>
      <c r="BM14" s="141"/>
      <c r="BN14" s="141"/>
      <c r="BO14" s="141"/>
      <c r="BP14" s="141"/>
      <c r="BQ14" s="142"/>
      <c r="BR14" s="479">
        <v>368.4</v>
      </c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1"/>
    </row>
    <row r="15" spans="15:85" s="8" customFormat="1" ht="15" customHeight="1">
      <c r="O15" s="421" t="s">
        <v>175</v>
      </c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140" t="s">
        <v>35</v>
      </c>
      <c r="BL15" s="141"/>
      <c r="BM15" s="141"/>
      <c r="BN15" s="141"/>
      <c r="BO15" s="141"/>
      <c r="BP15" s="141"/>
      <c r="BQ15" s="142"/>
      <c r="BR15" s="479">
        <v>11.5</v>
      </c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1"/>
    </row>
    <row r="16" spans="15:85" s="8" customFormat="1" ht="15" customHeight="1">
      <c r="O16" s="421" t="s">
        <v>176</v>
      </c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140" t="s">
        <v>36</v>
      </c>
      <c r="BL16" s="141"/>
      <c r="BM16" s="141"/>
      <c r="BN16" s="141"/>
      <c r="BO16" s="141"/>
      <c r="BP16" s="141"/>
      <c r="BQ16" s="142"/>
      <c r="BR16" s="479">
        <v>5210</v>
      </c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1"/>
    </row>
    <row r="17" spans="15:85" s="8" customFormat="1" ht="15" customHeight="1">
      <c r="O17" s="283" t="s">
        <v>318</v>
      </c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151" t="s">
        <v>37</v>
      </c>
      <c r="BL17" s="152"/>
      <c r="BM17" s="152"/>
      <c r="BN17" s="152"/>
      <c r="BO17" s="152"/>
      <c r="BP17" s="152"/>
      <c r="BQ17" s="153"/>
      <c r="BR17" s="482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4"/>
    </row>
    <row r="18" spans="15:85" s="8" customFormat="1" ht="15" customHeight="1">
      <c r="O18" s="421" t="s">
        <v>177</v>
      </c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140" t="s">
        <v>38</v>
      </c>
      <c r="BL18" s="141"/>
      <c r="BM18" s="141"/>
      <c r="BN18" s="141"/>
      <c r="BO18" s="141"/>
      <c r="BP18" s="141"/>
      <c r="BQ18" s="142"/>
      <c r="BR18" s="479">
        <v>1919</v>
      </c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1"/>
    </row>
    <row r="19" spans="15:85" s="8" customFormat="1" ht="15" customHeight="1">
      <c r="O19" s="421" t="s">
        <v>178</v>
      </c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140" t="s">
        <v>39</v>
      </c>
      <c r="BL19" s="141"/>
      <c r="BM19" s="141"/>
      <c r="BN19" s="141"/>
      <c r="BO19" s="141"/>
      <c r="BP19" s="141"/>
      <c r="BQ19" s="142"/>
      <c r="BR19" s="479">
        <v>6089.7</v>
      </c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1"/>
    </row>
    <row r="20" spans="15:103" s="8" customFormat="1" ht="15" customHeight="1">
      <c r="O20" s="488" t="s">
        <v>317</v>
      </c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140" t="s">
        <v>40</v>
      </c>
      <c r="BL20" s="141"/>
      <c r="BM20" s="141"/>
      <c r="BN20" s="141"/>
      <c r="BO20" s="141"/>
      <c r="BP20" s="141"/>
      <c r="BQ20" s="142"/>
      <c r="BR20" s="479">
        <v>2973.5</v>
      </c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1"/>
      <c r="CM20" s="492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</row>
    <row r="23" spans="1:99" s="40" customFormat="1" ht="15.75">
      <c r="A23" s="46" t="s">
        <v>180</v>
      </c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</row>
    <row r="24" spans="81:99" s="41" customFormat="1" ht="12"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 t="s">
        <v>56</v>
      </c>
    </row>
    <row r="25" spans="1:99" s="7" customFormat="1" ht="12.75">
      <c r="A25" s="143" t="s">
        <v>181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 t="s">
        <v>17</v>
      </c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 t="s">
        <v>150</v>
      </c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</row>
    <row r="26" spans="1:99" s="7" customFormat="1" ht="12.75">
      <c r="A26" s="143">
        <v>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>
        <v>2</v>
      </c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>
        <v>3</v>
      </c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</row>
    <row r="27" spans="1:99" ht="15" customHeight="1">
      <c r="A27" s="139" t="s">
        <v>182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40" t="s">
        <v>41</v>
      </c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  <c r="BS27" s="290">
        <v>67</v>
      </c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2"/>
    </row>
    <row r="28" s="9" customFormat="1" ht="11.25"/>
    <row r="29" s="9" customFormat="1" ht="11.25"/>
    <row r="30" spans="1:26" ht="12.75">
      <c r="A30" s="4" t="s">
        <v>209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94" ht="12.75">
      <c r="A31" s="4" t="s">
        <v>210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CH31" s="5"/>
      <c r="CI31" s="5"/>
      <c r="CJ31" s="5"/>
      <c r="CK31" s="5"/>
      <c r="CL31" s="5"/>
      <c r="CM31" s="5"/>
      <c r="CN31" s="5"/>
      <c r="CO31" s="5"/>
      <c r="CP31" s="5"/>
    </row>
    <row r="32" spans="1:94" ht="12.75">
      <c r="A32" s="4" t="s">
        <v>211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CH32" s="5"/>
      <c r="CI32" s="5"/>
      <c r="CJ32" s="5"/>
      <c r="CK32" s="5"/>
      <c r="CL32" s="5"/>
      <c r="CM32" s="5"/>
      <c r="CN32" s="5"/>
      <c r="CO32" s="5"/>
      <c r="CP32" s="5"/>
    </row>
    <row r="33" spans="1:26" ht="12.75">
      <c r="A33" s="4" t="s">
        <v>212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90" s="7" customFormat="1" ht="12.75">
      <c r="A34" s="26" t="s">
        <v>213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491" t="s">
        <v>426</v>
      </c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U34" s="491" t="s">
        <v>427</v>
      </c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</row>
    <row r="35" spans="1:90" s="52" customFormat="1" ht="10.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493" t="s">
        <v>10</v>
      </c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U35" s="490" t="s">
        <v>8</v>
      </c>
      <c r="AV35" s="490"/>
      <c r="AW35" s="490"/>
      <c r="AX35" s="490"/>
      <c r="AY35" s="490"/>
      <c r="AZ35" s="490"/>
      <c r="BA35" s="490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CA35" s="496" t="s">
        <v>9</v>
      </c>
      <c r="CB35" s="496"/>
      <c r="CC35" s="496"/>
      <c r="CD35" s="496"/>
      <c r="CE35" s="496"/>
      <c r="CF35" s="496"/>
      <c r="CG35" s="496"/>
      <c r="CH35" s="496"/>
      <c r="CI35" s="496"/>
      <c r="CJ35" s="496"/>
      <c r="CK35" s="496"/>
      <c r="CL35" s="496"/>
    </row>
    <row r="36" spans="27:80" s="53" customFormat="1" ht="5.25"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</row>
    <row r="37" spans="27:90" s="12" customFormat="1" ht="12.75">
      <c r="AA37" s="491" t="s">
        <v>429</v>
      </c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7"/>
      <c r="AT37" s="7"/>
      <c r="AU37" s="26" t="s">
        <v>356</v>
      </c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Q37" s="49" t="s">
        <v>11</v>
      </c>
      <c r="BR37" s="491" t="s">
        <v>132</v>
      </c>
      <c r="BS37" s="491"/>
      <c r="BT37" s="26" t="s">
        <v>12</v>
      </c>
      <c r="BU37" s="491" t="s">
        <v>435</v>
      </c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7"/>
      <c r="CG37" s="55" t="s">
        <v>3</v>
      </c>
      <c r="CH37" s="259" t="s">
        <v>43</v>
      </c>
      <c r="CI37" s="259"/>
      <c r="CJ37" s="26" t="s">
        <v>13</v>
      </c>
      <c r="CK37" s="7"/>
      <c r="CL37" s="7"/>
    </row>
    <row r="38" spans="27:90" s="14" customFormat="1" ht="12.75">
      <c r="AA38" s="493" t="s">
        <v>183</v>
      </c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52"/>
      <c r="AT38" s="52"/>
      <c r="AU38" s="52"/>
      <c r="AY38" s="494" t="s">
        <v>428</v>
      </c>
      <c r="AZ38" s="495"/>
      <c r="BA38" s="495"/>
      <c r="BB38" s="495"/>
      <c r="BC38" s="495"/>
      <c r="BD38" s="495"/>
      <c r="BE38" s="495"/>
      <c r="BF38" s="495"/>
      <c r="BG38" s="495"/>
      <c r="BH38" s="495"/>
      <c r="BI38" s="495"/>
      <c r="BJ38" s="495"/>
      <c r="BK38" s="495"/>
      <c r="BL38" s="495"/>
      <c r="BM38" s="495"/>
      <c r="BN38" s="495"/>
      <c r="BQ38" s="490" t="s">
        <v>184</v>
      </c>
      <c r="BR38" s="490"/>
      <c r="BS38" s="490"/>
      <c r="BT38" s="490"/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</row>
    <row r="39" spans="51:66" ht="12.75"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1" spans="2:100" ht="15">
      <c r="B41" s="478" t="s">
        <v>436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</row>
  </sheetData>
  <sheetProtection/>
  <mergeCells count="71">
    <mergeCell ref="A26:BC26"/>
    <mergeCell ref="AA38:AR38"/>
    <mergeCell ref="AA35:AR35"/>
    <mergeCell ref="AU35:BX35"/>
    <mergeCell ref="AA37:AR37"/>
    <mergeCell ref="AA34:AR34"/>
    <mergeCell ref="AY38:BN38"/>
    <mergeCell ref="BR37:BS37"/>
    <mergeCell ref="BU37:CE37"/>
    <mergeCell ref="CA35:CL35"/>
    <mergeCell ref="CH37:CI37"/>
    <mergeCell ref="BR13:CG13"/>
    <mergeCell ref="O14:BJ14"/>
    <mergeCell ref="A27:BC27"/>
    <mergeCell ref="BD27:BR27"/>
    <mergeCell ref="BS27:CU27"/>
    <mergeCell ref="A25:BC25"/>
    <mergeCell ref="BD25:BR25"/>
    <mergeCell ref="BS25:CU25"/>
    <mergeCell ref="O19:BJ19"/>
    <mergeCell ref="CM20:CY20"/>
    <mergeCell ref="BD26:BR26"/>
    <mergeCell ref="BQ38:CL38"/>
    <mergeCell ref="BK14:BQ14"/>
    <mergeCell ref="BR14:CG14"/>
    <mergeCell ref="O15:BJ15"/>
    <mergeCell ref="BK15:BQ15"/>
    <mergeCell ref="BR15:CG15"/>
    <mergeCell ref="CA34:CL34"/>
    <mergeCell ref="BS26:CU26"/>
    <mergeCell ref="AU34:BX34"/>
    <mergeCell ref="O20:BJ20"/>
    <mergeCell ref="BK13:BQ13"/>
    <mergeCell ref="O4:BJ4"/>
    <mergeCell ref="BK4:BQ4"/>
    <mergeCell ref="O9:BJ9"/>
    <mergeCell ref="O17:BJ17"/>
    <mergeCell ref="BK17:BQ17"/>
    <mergeCell ref="O12:BJ12"/>
    <mergeCell ref="BK12:BQ12"/>
    <mergeCell ref="O10:BJ10"/>
    <mergeCell ref="O5:BJ5"/>
    <mergeCell ref="BK5:BQ5"/>
    <mergeCell ref="BR5:CG5"/>
    <mergeCell ref="O6:BJ6"/>
    <mergeCell ref="O11:BJ11"/>
    <mergeCell ref="BR6:CG7"/>
    <mergeCell ref="BR8:CG9"/>
    <mergeCell ref="BK10:BQ11"/>
    <mergeCell ref="O7:BJ7"/>
    <mergeCell ref="O8:BJ8"/>
    <mergeCell ref="A1:CU1"/>
    <mergeCell ref="BR20:CG20"/>
    <mergeCell ref="O3:CG3"/>
    <mergeCell ref="BR17:CG17"/>
    <mergeCell ref="BR18:CG18"/>
    <mergeCell ref="O13:BJ13"/>
    <mergeCell ref="BK19:BQ19"/>
    <mergeCell ref="BR19:CG19"/>
    <mergeCell ref="O18:BJ18"/>
    <mergeCell ref="BR4:CG4"/>
    <mergeCell ref="BK6:BQ7"/>
    <mergeCell ref="B41:CV41"/>
    <mergeCell ref="BK20:BQ20"/>
    <mergeCell ref="BK18:BQ18"/>
    <mergeCell ref="BK16:BQ16"/>
    <mergeCell ref="O16:BJ16"/>
    <mergeCell ref="BR16:CG16"/>
    <mergeCell ref="BK8:BQ9"/>
    <mergeCell ref="BR10:CG11"/>
    <mergeCell ref="BR12:CG12"/>
  </mergeCells>
  <hyperlinks>
    <hyperlink ref="AY38" r:id="rId1" display="vketdou@vtomske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4"/>
  <sheetViews>
    <sheetView zoomScalePageLayoutView="0" workbookViewId="0" topLeftCell="A13">
      <selection activeCell="BP32" sqref="BP32:CU32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322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37" customFormat="1" ht="15.75">
      <c r="A2" s="150" t="s">
        <v>368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="38" customFormat="1" ht="8.25"/>
    <row r="4" spans="1:99" s="7" customFormat="1" ht="12.75">
      <c r="A4" s="143" t="s">
        <v>181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 t="s">
        <v>17</v>
      </c>
      <c r="BH4" s="143"/>
      <c r="BI4" s="143"/>
      <c r="BJ4" s="143"/>
      <c r="BK4" s="143"/>
      <c r="BL4" s="143"/>
      <c r="BM4" s="143"/>
      <c r="BN4" s="143"/>
      <c r="BO4" s="143"/>
      <c r="BP4" s="143" t="s">
        <v>294</v>
      </c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</row>
    <row r="5" spans="1:99" s="7" customFormat="1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>
        <v>2</v>
      </c>
      <c r="BH5" s="143"/>
      <c r="BI5" s="143"/>
      <c r="BJ5" s="143"/>
      <c r="BK5" s="143"/>
      <c r="BL5" s="143"/>
      <c r="BM5" s="143"/>
      <c r="BN5" s="143"/>
      <c r="BO5" s="143"/>
      <c r="BP5" s="143">
        <v>3</v>
      </c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</row>
    <row r="6" spans="1:99" ht="15" customHeight="1">
      <c r="A6" s="138" t="s">
        <v>369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40" t="s">
        <v>26</v>
      </c>
      <c r="BH6" s="141"/>
      <c r="BI6" s="141"/>
      <c r="BJ6" s="141"/>
      <c r="BK6" s="141"/>
      <c r="BL6" s="141"/>
      <c r="BM6" s="141"/>
      <c r="BN6" s="141"/>
      <c r="BO6" s="142"/>
      <c r="BP6" s="144">
        <v>1</v>
      </c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6"/>
    </row>
    <row r="7" spans="1:99" ht="15" customHeight="1">
      <c r="A7" s="138" t="s">
        <v>323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51" t="s">
        <v>27</v>
      </c>
      <c r="BH7" s="152"/>
      <c r="BI7" s="152"/>
      <c r="BJ7" s="152"/>
      <c r="BK7" s="152"/>
      <c r="BL7" s="152"/>
      <c r="BM7" s="152"/>
      <c r="BN7" s="152"/>
      <c r="BO7" s="153"/>
      <c r="BP7" s="144">
        <v>0</v>
      </c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6"/>
    </row>
    <row r="8" spans="1:99" ht="15" customHeight="1">
      <c r="A8" s="139" t="s">
        <v>324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40" t="s">
        <v>31</v>
      </c>
      <c r="BH8" s="141"/>
      <c r="BI8" s="141"/>
      <c r="BJ8" s="141"/>
      <c r="BK8" s="141"/>
      <c r="BL8" s="141"/>
      <c r="BM8" s="141"/>
      <c r="BN8" s="141"/>
      <c r="BO8" s="142"/>
      <c r="BP8" s="123">
        <v>0</v>
      </c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5"/>
    </row>
    <row r="9" spans="1:99" ht="15" customHeight="1">
      <c r="A9" s="139" t="s">
        <v>370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40" t="s">
        <v>32</v>
      </c>
      <c r="BH9" s="141"/>
      <c r="BI9" s="141"/>
      <c r="BJ9" s="141"/>
      <c r="BK9" s="141"/>
      <c r="BL9" s="141"/>
      <c r="BM9" s="141"/>
      <c r="BN9" s="141"/>
      <c r="BO9" s="142"/>
      <c r="BP9" s="123">
        <v>0</v>
      </c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5"/>
    </row>
    <row r="10" spans="1:99" ht="12.75">
      <c r="A10" s="154" t="s">
        <v>371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51" t="s">
        <v>33</v>
      </c>
      <c r="BH10" s="152"/>
      <c r="BI10" s="152"/>
      <c r="BJ10" s="152"/>
      <c r="BK10" s="152"/>
      <c r="BL10" s="152"/>
      <c r="BM10" s="152"/>
      <c r="BN10" s="152"/>
      <c r="BO10" s="153"/>
      <c r="BP10" s="144">
        <v>0</v>
      </c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6"/>
    </row>
    <row r="11" spans="1:99" ht="12.75">
      <c r="A11" s="157" t="s">
        <v>372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9"/>
      <c r="BG11" s="160"/>
      <c r="BH11" s="161"/>
      <c r="BI11" s="161"/>
      <c r="BJ11" s="161"/>
      <c r="BK11" s="161"/>
      <c r="BL11" s="161"/>
      <c r="BM11" s="161"/>
      <c r="BN11" s="161"/>
      <c r="BO11" s="162"/>
      <c r="BP11" s="169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</row>
    <row r="12" spans="1:99" ht="12.75">
      <c r="A12" s="166" t="s">
        <v>325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8"/>
      <c r="BG12" s="163"/>
      <c r="BH12" s="164"/>
      <c r="BI12" s="164"/>
      <c r="BJ12" s="164"/>
      <c r="BK12" s="164"/>
      <c r="BL12" s="164"/>
      <c r="BM12" s="164"/>
      <c r="BN12" s="164"/>
      <c r="BO12" s="165"/>
      <c r="BP12" s="172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54" t="s">
        <v>371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51" t="s">
        <v>34</v>
      </c>
      <c r="BH13" s="152"/>
      <c r="BI13" s="152"/>
      <c r="BJ13" s="152"/>
      <c r="BK13" s="152"/>
      <c r="BL13" s="152"/>
      <c r="BM13" s="152"/>
      <c r="BN13" s="152"/>
      <c r="BO13" s="153"/>
      <c r="BP13" s="144">
        <v>0</v>
      </c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6"/>
    </row>
    <row r="14" spans="1:99" ht="12.75">
      <c r="A14" s="157" t="s">
        <v>372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9"/>
      <c r="BG14" s="160"/>
      <c r="BH14" s="161"/>
      <c r="BI14" s="161"/>
      <c r="BJ14" s="161"/>
      <c r="BK14" s="161"/>
      <c r="BL14" s="161"/>
      <c r="BM14" s="161"/>
      <c r="BN14" s="161"/>
      <c r="BO14" s="162"/>
      <c r="BP14" s="169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66" t="s">
        <v>373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8"/>
      <c r="BG15" s="163"/>
      <c r="BH15" s="164"/>
      <c r="BI15" s="164"/>
      <c r="BJ15" s="164"/>
      <c r="BK15" s="164"/>
      <c r="BL15" s="164"/>
      <c r="BM15" s="164"/>
      <c r="BN15" s="164"/>
      <c r="BO15" s="165"/>
      <c r="BP15" s="172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ht="12.75">
      <c r="A16" s="154" t="s">
        <v>371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6"/>
      <c r="BG16" s="151" t="s">
        <v>35</v>
      </c>
      <c r="BH16" s="152"/>
      <c r="BI16" s="152"/>
      <c r="BJ16" s="152"/>
      <c r="BK16" s="152"/>
      <c r="BL16" s="152"/>
      <c r="BM16" s="152"/>
      <c r="BN16" s="152"/>
      <c r="BO16" s="153"/>
      <c r="BP16" s="144">
        <v>0</v>
      </c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6"/>
    </row>
    <row r="17" spans="1:99" ht="12.75">
      <c r="A17" s="157" t="s">
        <v>374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9"/>
      <c r="BG17" s="160"/>
      <c r="BH17" s="161"/>
      <c r="BI17" s="161"/>
      <c r="BJ17" s="161"/>
      <c r="BK17" s="161"/>
      <c r="BL17" s="161"/>
      <c r="BM17" s="161"/>
      <c r="BN17" s="161"/>
      <c r="BO17" s="162"/>
      <c r="BP17" s="169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166" t="s">
        <v>375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8"/>
      <c r="BG18" s="163"/>
      <c r="BH18" s="164"/>
      <c r="BI18" s="164"/>
      <c r="BJ18" s="164"/>
      <c r="BK18" s="164"/>
      <c r="BL18" s="164"/>
      <c r="BM18" s="164"/>
      <c r="BN18" s="164"/>
      <c r="BO18" s="165"/>
      <c r="BP18" s="172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ht="12.75">
      <c r="A19" s="154" t="s">
        <v>371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6"/>
      <c r="BG19" s="151" t="s">
        <v>36</v>
      </c>
      <c r="BH19" s="152"/>
      <c r="BI19" s="152"/>
      <c r="BJ19" s="152"/>
      <c r="BK19" s="152"/>
      <c r="BL19" s="152"/>
      <c r="BM19" s="152"/>
      <c r="BN19" s="152"/>
      <c r="BO19" s="153"/>
      <c r="BP19" s="144">
        <v>0</v>
      </c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6"/>
    </row>
    <row r="20" spans="1:99" ht="12.75">
      <c r="A20" s="157" t="s">
        <v>376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9"/>
      <c r="BG20" s="160"/>
      <c r="BH20" s="161"/>
      <c r="BI20" s="161"/>
      <c r="BJ20" s="161"/>
      <c r="BK20" s="161"/>
      <c r="BL20" s="161"/>
      <c r="BM20" s="161"/>
      <c r="BN20" s="161"/>
      <c r="BO20" s="162"/>
      <c r="BP20" s="169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166" t="s">
        <v>377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8"/>
      <c r="BG21" s="163"/>
      <c r="BH21" s="164"/>
      <c r="BI21" s="164"/>
      <c r="BJ21" s="164"/>
      <c r="BK21" s="164"/>
      <c r="BL21" s="164"/>
      <c r="BM21" s="164"/>
      <c r="BN21" s="164"/>
      <c r="BO21" s="165"/>
      <c r="BP21" s="172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4"/>
    </row>
    <row r="24" spans="1:99" s="37" customFormat="1" ht="15.75">
      <c r="A24" s="150" t="s">
        <v>378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</row>
    <row r="25" s="39" customFormat="1" ht="8.25"/>
    <row r="26" spans="1:99" s="7" customFormat="1" ht="12.75">
      <c r="A26" s="73" t="s">
        <v>181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 t="s">
        <v>17</v>
      </c>
      <c r="BH26" s="73"/>
      <c r="BI26" s="73"/>
      <c r="BJ26" s="73"/>
      <c r="BK26" s="73"/>
      <c r="BL26" s="73"/>
      <c r="BM26" s="73"/>
      <c r="BN26" s="73"/>
      <c r="BO26" s="73"/>
      <c r="BP26" s="176" t="s">
        <v>14</v>
      </c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</row>
    <row r="27" spans="1:99" s="7" customFormat="1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175" t="s">
        <v>379</v>
      </c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  <row r="28" spans="1:99" s="7" customFormat="1" ht="12.75">
      <c r="A28" s="143">
        <v>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>
        <v>2</v>
      </c>
      <c r="BH28" s="143"/>
      <c r="BI28" s="143"/>
      <c r="BJ28" s="143"/>
      <c r="BK28" s="143"/>
      <c r="BL28" s="143"/>
      <c r="BM28" s="143"/>
      <c r="BN28" s="143"/>
      <c r="BO28" s="143"/>
      <c r="BP28" s="143">
        <v>3</v>
      </c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</row>
    <row r="29" spans="1:99" ht="15" customHeight="1">
      <c r="A29" s="138" t="s">
        <v>380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40" t="s">
        <v>26</v>
      </c>
      <c r="BH29" s="141"/>
      <c r="BI29" s="141"/>
      <c r="BJ29" s="141"/>
      <c r="BK29" s="141"/>
      <c r="BL29" s="141"/>
      <c r="BM29" s="141"/>
      <c r="BN29" s="141"/>
      <c r="BO29" s="142"/>
      <c r="BP29" s="144">
        <v>1</v>
      </c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6"/>
    </row>
    <row r="30" spans="1:99" ht="15" customHeight="1">
      <c r="A30" s="138" t="s">
        <v>214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51" t="s">
        <v>27</v>
      </c>
      <c r="BH30" s="152"/>
      <c r="BI30" s="152"/>
      <c r="BJ30" s="152"/>
      <c r="BK30" s="152"/>
      <c r="BL30" s="152"/>
      <c r="BM30" s="152"/>
      <c r="BN30" s="152"/>
      <c r="BO30" s="153"/>
      <c r="BP30" s="144">
        <v>0</v>
      </c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6"/>
    </row>
    <row r="31" spans="1:99" ht="15" customHeight="1">
      <c r="A31" s="139" t="s">
        <v>234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40" t="s">
        <v>31</v>
      </c>
      <c r="BH31" s="141"/>
      <c r="BI31" s="141"/>
      <c r="BJ31" s="141"/>
      <c r="BK31" s="141"/>
      <c r="BL31" s="141"/>
      <c r="BM31" s="141"/>
      <c r="BN31" s="141"/>
      <c r="BO31" s="142"/>
      <c r="BP31" s="123">
        <v>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5"/>
    </row>
    <row r="32" spans="1:99" ht="15" customHeight="1">
      <c r="A32" s="139" t="s">
        <v>215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40" t="s">
        <v>32</v>
      </c>
      <c r="BH32" s="141"/>
      <c r="BI32" s="141"/>
      <c r="BJ32" s="141"/>
      <c r="BK32" s="141"/>
      <c r="BL32" s="141"/>
      <c r="BM32" s="141"/>
      <c r="BN32" s="141"/>
      <c r="BO32" s="142"/>
      <c r="BP32" s="123">
        <v>1</v>
      </c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5"/>
    </row>
    <row r="33" spans="1:99" ht="15" customHeight="1">
      <c r="A33" s="139" t="s">
        <v>381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40" t="s">
        <v>33</v>
      </c>
      <c r="BH33" s="141"/>
      <c r="BI33" s="141"/>
      <c r="BJ33" s="141"/>
      <c r="BK33" s="141"/>
      <c r="BL33" s="141"/>
      <c r="BM33" s="141"/>
      <c r="BN33" s="141"/>
      <c r="BO33" s="142"/>
      <c r="BP33" s="123">
        <v>1</v>
      </c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5"/>
    </row>
    <row r="34" spans="1:99" ht="15" customHeight="1">
      <c r="A34" s="147" t="s">
        <v>382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9"/>
      <c r="BG34" s="140" t="s">
        <v>34</v>
      </c>
      <c r="BH34" s="141"/>
      <c r="BI34" s="141"/>
      <c r="BJ34" s="141"/>
      <c r="BK34" s="141"/>
      <c r="BL34" s="141"/>
      <c r="BM34" s="141"/>
      <c r="BN34" s="141"/>
      <c r="BO34" s="142"/>
      <c r="BP34" s="123">
        <v>1</v>
      </c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5"/>
    </row>
  </sheetData>
  <sheetProtection/>
  <mergeCells count="68">
    <mergeCell ref="A28:BF28"/>
    <mergeCell ref="BG28:BO28"/>
    <mergeCell ref="BP28:CU28"/>
    <mergeCell ref="A24:CU24"/>
    <mergeCell ref="A27:BF27"/>
    <mergeCell ref="BG27:BO27"/>
    <mergeCell ref="BP27:CU27"/>
    <mergeCell ref="A26:BF26"/>
    <mergeCell ref="BG26:BO26"/>
    <mergeCell ref="BP26:CU26"/>
    <mergeCell ref="A8:BF8"/>
    <mergeCell ref="A11:BF11"/>
    <mergeCell ref="BG13:BO15"/>
    <mergeCell ref="BP13:CU15"/>
    <mergeCell ref="BG8:BO8"/>
    <mergeCell ref="BP8:CU8"/>
    <mergeCell ref="BG10:BO12"/>
    <mergeCell ref="BP10:CU12"/>
    <mergeCell ref="A10:BF10"/>
    <mergeCell ref="A12:BF12"/>
    <mergeCell ref="A15:BF15"/>
    <mergeCell ref="A18:BF18"/>
    <mergeCell ref="BP19:CU21"/>
    <mergeCell ref="BG16:BO18"/>
    <mergeCell ref="BP16:CU18"/>
    <mergeCell ref="A16:BF16"/>
    <mergeCell ref="A20:BF20"/>
    <mergeCell ref="A21:BF21"/>
    <mergeCell ref="A19:BF19"/>
    <mergeCell ref="A30:BF30"/>
    <mergeCell ref="BG30:BO30"/>
    <mergeCell ref="BP30:CU30"/>
    <mergeCell ref="A13:BF13"/>
    <mergeCell ref="A14:BF14"/>
    <mergeCell ref="A17:BF17"/>
    <mergeCell ref="A29:BF29"/>
    <mergeCell ref="BG29:BO29"/>
    <mergeCell ref="BP29:CU29"/>
    <mergeCell ref="BG19:BO21"/>
    <mergeCell ref="A31:BF31"/>
    <mergeCell ref="BG31:BO31"/>
    <mergeCell ref="BP31:CU31"/>
    <mergeCell ref="A33:BF33"/>
    <mergeCell ref="BG33:BO33"/>
    <mergeCell ref="BP33:CU33"/>
    <mergeCell ref="A32:BF32"/>
    <mergeCell ref="BG32:BO32"/>
    <mergeCell ref="BP32:CU32"/>
    <mergeCell ref="A34:BF34"/>
    <mergeCell ref="BG34:BO34"/>
    <mergeCell ref="BP34:CU34"/>
    <mergeCell ref="A1:CU1"/>
    <mergeCell ref="A2:CU2"/>
    <mergeCell ref="BP9:CU9"/>
    <mergeCell ref="BG6:BO6"/>
    <mergeCell ref="BP6:CU6"/>
    <mergeCell ref="A7:BF7"/>
    <mergeCell ref="BG7:BO7"/>
    <mergeCell ref="A6:BF6"/>
    <mergeCell ref="A9:BF9"/>
    <mergeCell ref="BG9:BO9"/>
    <mergeCell ref="A4:BF4"/>
    <mergeCell ref="BG4:BO4"/>
    <mergeCell ref="BP4:CU4"/>
    <mergeCell ref="A5:BF5"/>
    <mergeCell ref="BG5:BO5"/>
    <mergeCell ref="BP5:CU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4"/>
  <sheetViews>
    <sheetView zoomScalePageLayoutView="0" workbookViewId="0" topLeftCell="A1">
      <selection activeCell="AN34" sqref="AN34:AW34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383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37" customFormat="1" ht="15.75">
      <c r="A2" s="150" t="s">
        <v>384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="41" customFormat="1" ht="12">
      <c r="CU3" s="42" t="s">
        <v>301</v>
      </c>
    </row>
    <row r="4" spans="1:99" s="7" customFormat="1" ht="12.75">
      <c r="A4" s="92" t="s">
        <v>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90"/>
      <c r="AH4" s="73" t="s">
        <v>19</v>
      </c>
      <c r="AI4" s="73"/>
      <c r="AJ4" s="73"/>
      <c r="AK4" s="73"/>
      <c r="AL4" s="73"/>
      <c r="AM4" s="73"/>
      <c r="AN4" s="186" t="s">
        <v>385</v>
      </c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8"/>
      <c r="BR4" s="186" t="s">
        <v>45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8"/>
      <c r="CL4" s="92" t="s">
        <v>319</v>
      </c>
      <c r="CM4" s="189"/>
      <c r="CN4" s="189"/>
      <c r="CO4" s="189"/>
      <c r="CP4" s="189"/>
      <c r="CQ4" s="189"/>
      <c r="CR4" s="189"/>
      <c r="CS4" s="189"/>
      <c r="CT4" s="189"/>
      <c r="CU4" s="190"/>
    </row>
    <row r="5" spans="1:99" s="7" customFormat="1" ht="12.75">
      <c r="A5" s="8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74" t="s">
        <v>46</v>
      </c>
      <c r="AI5" s="74"/>
      <c r="AJ5" s="74"/>
      <c r="AK5" s="74"/>
      <c r="AL5" s="74"/>
      <c r="AM5" s="74"/>
      <c r="AN5" s="74" t="s">
        <v>48</v>
      </c>
      <c r="AO5" s="74"/>
      <c r="AP5" s="74"/>
      <c r="AQ5" s="74"/>
      <c r="AR5" s="74"/>
      <c r="AS5" s="74"/>
      <c r="AT5" s="74"/>
      <c r="AU5" s="74"/>
      <c r="AV5" s="74"/>
      <c r="AW5" s="74"/>
      <c r="AX5" s="186" t="s">
        <v>53</v>
      </c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8"/>
      <c r="BR5" s="74" t="s">
        <v>48</v>
      </c>
      <c r="BS5" s="74"/>
      <c r="BT5" s="74"/>
      <c r="BU5" s="74"/>
      <c r="BV5" s="74"/>
      <c r="BW5" s="74"/>
      <c r="BX5" s="74"/>
      <c r="BY5" s="74"/>
      <c r="BZ5" s="74"/>
      <c r="CA5" s="74"/>
      <c r="CB5" s="74" t="s">
        <v>49</v>
      </c>
      <c r="CC5" s="74"/>
      <c r="CD5" s="74"/>
      <c r="CE5" s="74"/>
      <c r="CF5" s="74"/>
      <c r="CG5" s="74"/>
      <c r="CH5" s="74"/>
      <c r="CI5" s="74"/>
      <c r="CJ5" s="74"/>
      <c r="CK5" s="74"/>
      <c r="CL5" s="73" t="s">
        <v>48</v>
      </c>
      <c r="CM5" s="73"/>
      <c r="CN5" s="73"/>
      <c r="CO5" s="73"/>
      <c r="CP5" s="73"/>
      <c r="CQ5" s="73"/>
      <c r="CR5" s="73"/>
      <c r="CS5" s="73"/>
      <c r="CT5" s="73"/>
      <c r="CU5" s="73"/>
    </row>
    <row r="6" spans="1:99" s="7" customFormat="1" ht="12.75">
      <c r="A6" s="8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92" t="s">
        <v>235</v>
      </c>
      <c r="AY6" s="189"/>
      <c r="AZ6" s="189"/>
      <c r="BA6" s="189"/>
      <c r="BB6" s="189"/>
      <c r="BC6" s="189"/>
      <c r="BD6" s="189"/>
      <c r="BE6" s="189"/>
      <c r="BF6" s="189"/>
      <c r="BG6" s="190"/>
      <c r="BH6" s="74" t="s">
        <v>191</v>
      </c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 t="s">
        <v>52</v>
      </c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</row>
    <row r="7" spans="1:99" s="7" customFormat="1" ht="12.75">
      <c r="A7" s="82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 t="s">
        <v>236</v>
      </c>
      <c r="AY7" s="74"/>
      <c r="AZ7" s="74"/>
      <c r="BA7" s="74"/>
      <c r="BB7" s="74"/>
      <c r="BC7" s="74"/>
      <c r="BD7" s="74"/>
      <c r="BE7" s="74"/>
      <c r="BF7" s="74"/>
      <c r="BG7" s="74"/>
      <c r="BH7" s="74" t="s">
        <v>192</v>
      </c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 t="s">
        <v>50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</row>
    <row r="8" spans="1:99" s="7" customFormat="1" ht="12.75">
      <c r="A8" s="8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 t="s">
        <v>68</v>
      </c>
      <c r="AY8" s="74"/>
      <c r="AZ8" s="74"/>
      <c r="BA8" s="74"/>
      <c r="BB8" s="74"/>
      <c r="BC8" s="74"/>
      <c r="BD8" s="74"/>
      <c r="BE8" s="74"/>
      <c r="BF8" s="74"/>
      <c r="BG8" s="74"/>
      <c r="BH8" s="74" t="s">
        <v>193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 t="s">
        <v>51</v>
      </c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</row>
    <row r="9" spans="1:99" s="7" customFormat="1" ht="12.75">
      <c r="A9" s="186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143">
        <v>2</v>
      </c>
      <c r="AI9" s="143"/>
      <c r="AJ9" s="143"/>
      <c r="AK9" s="143"/>
      <c r="AL9" s="143"/>
      <c r="AM9" s="143"/>
      <c r="AN9" s="143">
        <v>3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3">
        <v>4</v>
      </c>
      <c r="AY9" s="143"/>
      <c r="AZ9" s="143"/>
      <c r="BA9" s="143"/>
      <c r="BB9" s="143"/>
      <c r="BC9" s="143"/>
      <c r="BD9" s="143"/>
      <c r="BE9" s="143"/>
      <c r="BF9" s="143"/>
      <c r="BG9" s="143"/>
      <c r="BH9" s="143">
        <v>5</v>
      </c>
      <c r="BI9" s="143"/>
      <c r="BJ9" s="143"/>
      <c r="BK9" s="143"/>
      <c r="BL9" s="143"/>
      <c r="BM9" s="143"/>
      <c r="BN9" s="143"/>
      <c r="BO9" s="143"/>
      <c r="BP9" s="143"/>
      <c r="BQ9" s="143"/>
      <c r="BR9" s="143">
        <v>6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>
        <v>7</v>
      </c>
      <c r="CC9" s="143"/>
      <c r="CD9" s="143"/>
      <c r="CE9" s="143"/>
      <c r="CF9" s="143"/>
      <c r="CG9" s="143"/>
      <c r="CH9" s="143"/>
      <c r="CI9" s="143"/>
      <c r="CJ9" s="143"/>
      <c r="CK9" s="143"/>
      <c r="CL9" s="143">
        <v>8</v>
      </c>
      <c r="CM9" s="143"/>
      <c r="CN9" s="143"/>
      <c r="CO9" s="143"/>
      <c r="CP9" s="143"/>
      <c r="CQ9" s="143"/>
      <c r="CR9" s="143"/>
      <c r="CS9" s="143"/>
      <c r="CT9" s="143"/>
      <c r="CU9" s="143"/>
    </row>
    <row r="10" spans="1:99" ht="15" customHeight="1">
      <c r="A10" s="157" t="s">
        <v>386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51" t="s">
        <v>26</v>
      </c>
      <c r="AI10" s="152"/>
      <c r="AJ10" s="152"/>
      <c r="AK10" s="152"/>
      <c r="AL10" s="152"/>
      <c r="AM10" s="153"/>
      <c r="AN10" s="197">
        <v>558</v>
      </c>
      <c r="AO10" s="198"/>
      <c r="AP10" s="198"/>
      <c r="AQ10" s="198"/>
      <c r="AR10" s="198"/>
      <c r="AS10" s="198"/>
      <c r="AT10" s="198"/>
      <c r="AU10" s="198"/>
      <c r="AV10" s="198"/>
      <c r="AW10" s="199"/>
      <c r="AX10" s="197">
        <v>346</v>
      </c>
      <c r="AY10" s="198"/>
      <c r="AZ10" s="198"/>
      <c r="BA10" s="198"/>
      <c r="BB10" s="198"/>
      <c r="BC10" s="198"/>
      <c r="BD10" s="198"/>
      <c r="BE10" s="198"/>
      <c r="BF10" s="198"/>
      <c r="BG10" s="199"/>
      <c r="BH10" s="191">
        <v>7</v>
      </c>
      <c r="BI10" s="192"/>
      <c r="BJ10" s="192"/>
      <c r="BK10" s="192"/>
      <c r="BL10" s="192"/>
      <c r="BM10" s="192"/>
      <c r="BN10" s="192"/>
      <c r="BO10" s="192"/>
      <c r="BP10" s="192"/>
      <c r="BQ10" s="193"/>
      <c r="BR10" s="197">
        <v>27</v>
      </c>
      <c r="BS10" s="198"/>
      <c r="BT10" s="198"/>
      <c r="BU10" s="198"/>
      <c r="BV10" s="198"/>
      <c r="BW10" s="198"/>
      <c r="BX10" s="198"/>
      <c r="BY10" s="198"/>
      <c r="BZ10" s="198"/>
      <c r="CA10" s="199"/>
      <c r="CB10" s="191">
        <v>17</v>
      </c>
      <c r="CC10" s="192"/>
      <c r="CD10" s="192"/>
      <c r="CE10" s="192"/>
      <c r="CF10" s="192"/>
      <c r="CG10" s="192"/>
      <c r="CH10" s="192"/>
      <c r="CI10" s="192"/>
      <c r="CJ10" s="192"/>
      <c r="CK10" s="193"/>
      <c r="CL10" s="191">
        <v>530</v>
      </c>
      <c r="CM10" s="192"/>
      <c r="CN10" s="192"/>
      <c r="CO10" s="192"/>
      <c r="CP10" s="192"/>
      <c r="CQ10" s="192"/>
      <c r="CR10" s="192"/>
      <c r="CS10" s="192"/>
      <c r="CT10" s="192"/>
      <c r="CU10" s="193"/>
    </row>
    <row r="11" spans="1:99" ht="12.75">
      <c r="A11" s="230" t="s">
        <v>66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2"/>
      <c r="AH11" s="151" t="s">
        <v>27</v>
      </c>
      <c r="AI11" s="152"/>
      <c r="AJ11" s="152"/>
      <c r="AK11" s="152"/>
      <c r="AL11" s="152"/>
      <c r="AM11" s="153"/>
      <c r="AN11" s="197"/>
      <c r="AO11" s="198"/>
      <c r="AP11" s="198"/>
      <c r="AQ11" s="198"/>
      <c r="AR11" s="198"/>
      <c r="AS11" s="198"/>
      <c r="AT11" s="198"/>
      <c r="AU11" s="198"/>
      <c r="AV11" s="198"/>
      <c r="AW11" s="199"/>
      <c r="AX11" s="197"/>
      <c r="AY11" s="198"/>
      <c r="AZ11" s="198"/>
      <c r="BA11" s="198"/>
      <c r="BB11" s="198"/>
      <c r="BC11" s="198"/>
      <c r="BD11" s="198"/>
      <c r="BE11" s="198"/>
      <c r="BF11" s="198"/>
      <c r="BG11" s="199"/>
      <c r="BH11" s="191"/>
      <c r="BI11" s="192"/>
      <c r="BJ11" s="192"/>
      <c r="BK11" s="192"/>
      <c r="BL11" s="192"/>
      <c r="BM11" s="192"/>
      <c r="BN11" s="192"/>
      <c r="BO11" s="192"/>
      <c r="BP11" s="192"/>
      <c r="BQ11" s="193"/>
      <c r="BR11" s="197"/>
      <c r="BS11" s="198"/>
      <c r="BT11" s="198"/>
      <c r="BU11" s="198"/>
      <c r="BV11" s="198"/>
      <c r="BW11" s="198"/>
      <c r="BX11" s="198"/>
      <c r="BY11" s="198"/>
      <c r="BZ11" s="198"/>
      <c r="CA11" s="199"/>
      <c r="CB11" s="191"/>
      <c r="CC11" s="192"/>
      <c r="CD11" s="192"/>
      <c r="CE11" s="192"/>
      <c r="CF11" s="192"/>
      <c r="CG11" s="192"/>
      <c r="CH11" s="192"/>
      <c r="CI11" s="192"/>
      <c r="CJ11" s="192"/>
      <c r="CK11" s="193"/>
      <c r="CL11" s="191"/>
      <c r="CM11" s="192"/>
      <c r="CN11" s="192"/>
      <c r="CO11" s="192"/>
      <c r="CP11" s="192"/>
      <c r="CQ11" s="192"/>
      <c r="CR11" s="192"/>
      <c r="CS11" s="192"/>
      <c r="CT11" s="192"/>
      <c r="CU11" s="193"/>
    </row>
    <row r="12" spans="1:99" ht="12.75">
      <c r="A12" s="233" t="s">
        <v>237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5"/>
      <c r="AH12" s="163"/>
      <c r="AI12" s="164"/>
      <c r="AJ12" s="164"/>
      <c r="AK12" s="164"/>
      <c r="AL12" s="164"/>
      <c r="AM12" s="165"/>
      <c r="AN12" s="200"/>
      <c r="AO12" s="201"/>
      <c r="AP12" s="201"/>
      <c r="AQ12" s="201"/>
      <c r="AR12" s="201"/>
      <c r="AS12" s="201"/>
      <c r="AT12" s="201"/>
      <c r="AU12" s="201"/>
      <c r="AV12" s="201"/>
      <c r="AW12" s="202"/>
      <c r="AX12" s="200"/>
      <c r="AY12" s="201"/>
      <c r="AZ12" s="201"/>
      <c r="BA12" s="201"/>
      <c r="BB12" s="201"/>
      <c r="BC12" s="201"/>
      <c r="BD12" s="201"/>
      <c r="BE12" s="201"/>
      <c r="BF12" s="201"/>
      <c r="BG12" s="202"/>
      <c r="BH12" s="194"/>
      <c r="BI12" s="195"/>
      <c r="BJ12" s="195"/>
      <c r="BK12" s="195"/>
      <c r="BL12" s="195"/>
      <c r="BM12" s="195"/>
      <c r="BN12" s="195"/>
      <c r="BO12" s="195"/>
      <c r="BP12" s="195"/>
      <c r="BQ12" s="196"/>
      <c r="BR12" s="200"/>
      <c r="BS12" s="201"/>
      <c r="BT12" s="201"/>
      <c r="BU12" s="201"/>
      <c r="BV12" s="201"/>
      <c r="BW12" s="201"/>
      <c r="BX12" s="201"/>
      <c r="BY12" s="201"/>
      <c r="BZ12" s="201"/>
      <c r="CA12" s="202"/>
      <c r="CB12" s="194"/>
      <c r="CC12" s="195"/>
      <c r="CD12" s="195"/>
      <c r="CE12" s="195"/>
      <c r="CF12" s="195"/>
      <c r="CG12" s="195"/>
      <c r="CH12" s="195"/>
      <c r="CI12" s="195"/>
      <c r="CJ12" s="195"/>
      <c r="CK12" s="196"/>
      <c r="CL12" s="194"/>
      <c r="CM12" s="195"/>
      <c r="CN12" s="195"/>
      <c r="CO12" s="195"/>
      <c r="CP12" s="195"/>
      <c r="CQ12" s="195"/>
      <c r="CR12" s="195"/>
      <c r="CS12" s="195"/>
      <c r="CT12" s="195"/>
      <c r="CU12" s="196"/>
    </row>
    <row r="13" spans="1:99" ht="12.75">
      <c r="A13" s="239" t="s">
        <v>238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1"/>
      <c r="AH13" s="151" t="s">
        <v>31</v>
      </c>
      <c r="AI13" s="152"/>
      <c r="AJ13" s="152"/>
      <c r="AK13" s="152"/>
      <c r="AL13" s="152"/>
      <c r="AM13" s="153"/>
      <c r="AN13" s="197"/>
      <c r="AO13" s="198"/>
      <c r="AP13" s="198"/>
      <c r="AQ13" s="198"/>
      <c r="AR13" s="198"/>
      <c r="AS13" s="198"/>
      <c r="AT13" s="198"/>
      <c r="AU13" s="198"/>
      <c r="AV13" s="198"/>
      <c r="AW13" s="199"/>
      <c r="AX13" s="197"/>
      <c r="AY13" s="198"/>
      <c r="AZ13" s="198"/>
      <c r="BA13" s="198"/>
      <c r="BB13" s="198"/>
      <c r="BC13" s="198"/>
      <c r="BD13" s="198"/>
      <c r="BE13" s="198"/>
      <c r="BF13" s="198"/>
      <c r="BG13" s="199"/>
      <c r="BH13" s="191"/>
      <c r="BI13" s="192"/>
      <c r="BJ13" s="192"/>
      <c r="BK13" s="192"/>
      <c r="BL13" s="192"/>
      <c r="BM13" s="192"/>
      <c r="BN13" s="192"/>
      <c r="BO13" s="192"/>
      <c r="BP13" s="192"/>
      <c r="BQ13" s="193"/>
      <c r="BR13" s="197"/>
      <c r="BS13" s="198"/>
      <c r="BT13" s="198"/>
      <c r="BU13" s="198"/>
      <c r="BV13" s="198"/>
      <c r="BW13" s="198"/>
      <c r="BX13" s="198"/>
      <c r="BY13" s="198"/>
      <c r="BZ13" s="198"/>
      <c r="CA13" s="199"/>
      <c r="CB13" s="191"/>
      <c r="CC13" s="192"/>
      <c r="CD13" s="192"/>
      <c r="CE13" s="192"/>
      <c r="CF13" s="192"/>
      <c r="CG13" s="192"/>
      <c r="CH13" s="192"/>
      <c r="CI13" s="192"/>
      <c r="CJ13" s="192"/>
      <c r="CK13" s="193"/>
      <c r="CL13" s="191"/>
      <c r="CM13" s="192"/>
      <c r="CN13" s="192"/>
      <c r="CO13" s="192"/>
      <c r="CP13" s="192"/>
      <c r="CQ13" s="192"/>
      <c r="CR13" s="192"/>
      <c r="CS13" s="192"/>
      <c r="CT13" s="192"/>
      <c r="CU13" s="193"/>
    </row>
    <row r="14" spans="1:99" ht="12.75">
      <c r="A14" s="227" t="s">
        <v>239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9"/>
      <c r="AH14" s="163"/>
      <c r="AI14" s="164"/>
      <c r="AJ14" s="164"/>
      <c r="AK14" s="164"/>
      <c r="AL14" s="164"/>
      <c r="AM14" s="165"/>
      <c r="AN14" s="200"/>
      <c r="AO14" s="201"/>
      <c r="AP14" s="201"/>
      <c r="AQ14" s="201"/>
      <c r="AR14" s="201"/>
      <c r="AS14" s="201"/>
      <c r="AT14" s="201"/>
      <c r="AU14" s="201"/>
      <c r="AV14" s="201"/>
      <c r="AW14" s="202"/>
      <c r="AX14" s="200"/>
      <c r="AY14" s="201"/>
      <c r="AZ14" s="201"/>
      <c r="BA14" s="201"/>
      <c r="BB14" s="201"/>
      <c r="BC14" s="201"/>
      <c r="BD14" s="201"/>
      <c r="BE14" s="201"/>
      <c r="BF14" s="201"/>
      <c r="BG14" s="202"/>
      <c r="BH14" s="194"/>
      <c r="BI14" s="195"/>
      <c r="BJ14" s="195"/>
      <c r="BK14" s="195"/>
      <c r="BL14" s="195"/>
      <c r="BM14" s="195"/>
      <c r="BN14" s="195"/>
      <c r="BO14" s="195"/>
      <c r="BP14" s="195"/>
      <c r="BQ14" s="196"/>
      <c r="BR14" s="200"/>
      <c r="BS14" s="201"/>
      <c r="BT14" s="201"/>
      <c r="BU14" s="201"/>
      <c r="BV14" s="201"/>
      <c r="BW14" s="201"/>
      <c r="BX14" s="201"/>
      <c r="BY14" s="201"/>
      <c r="BZ14" s="201"/>
      <c r="CA14" s="202"/>
      <c r="CB14" s="194"/>
      <c r="CC14" s="195"/>
      <c r="CD14" s="195"/>
      <c r="CE14" s="195"/>
      <c r="CF14" s="195"/>
      <c r="CG14" s="195"/>
      <c r="CH14" s="195"/>
      <c r="CI14" s="195"/>
      <c r="CJ14" s="195"/>
      <c r="CK14" s="196"/>
      <c r="CL14" s="194"/>
      <c r="CM14" s="195"/>
      <c r="CN14" s="195"/>
      <c r="CO14" s="195"/>
      <c r="CP14" s="195"/>
      <c r="CQ14" s="195"/>
      <c r="CR14" s="195"/>
      <c r="CS14" s="195"/>
      <c r="CT14" s="195"/>
      <c r="CU14" s="196"/>
    </row>
    <row r="15" spans="1:99" ht="15" customHeight="1">
      <c r="A15" s="236" t="s">
        <v>240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8"/>
      <c r="AH15" s="140" t="s">
        <v>32</v>
      </c>
      <c r="AI15" s="141"/>
      <c r="AJ15" s="141"/>
      <c r="AK15" s="141"/>
      <c r="AL15" s="141"/>
      <c r="AM15" s="142"/>
      <c r="AN15" s="221"/>
      <c r="AO15" s="222"/>
      <c r="AP15" s="222"/>
      <c r="AQ15" s="222"/>
      <c r="AR15" s="222"/>
      <c r="AS15" s="222"/>
      <c r="AT15" s="222"/>
      <c r="AU15" s="222"/>
      <c r="AV15" s="222"/>
      <c r="AW15" s="223"/>
      <c r="AX15" s="221"/>
      <c r="AY15" s="222"/>
      <c r="AZ15" s="222"/>
      <c r="BA15" s="222"/>
      <c r="BB15" s="222"/>
      <c r="BC15" s="222"/>
      <c r="BD15" s="222"/>
      <c r="BE15" s="222"/>
      <c r="BF15" s="222"/>
      <c r="BG15" s="223"/>
      <c r="BH15" s="215"/>
      <c r="BI15" s="216"/>
      <c r="BJ15" s="216"/>
      <c r="BK15" s="216"/>
      <c r="BL15" s="216"/>
      <c r="BM15" s="216"/>
      <c r="BN15" s="216"/>
      <c r="BO15" s="216"/>
      <c r="BP15" s="216"/>
      <c r="BQ15" s="217"/>
      <c r="BR15" s="221"/>
      <c r="BS15" s="222"/>
      <c r="BT15" s="222"/>
      <c r="BU15" s="222"/>
      <c r="BV15" s="222"/>
      <c r="BW15" s="222"/>
      <c r="BX15" s="222"/>
      <c r="BY15" s="222"/>
      <c r="BZ15" s="222"/>
      <c r="CA15" s="223"/>
      <c r="CB15" s="215"/>
      <c r="CC15" s="216"/>
      <c r="CD15" s="216"/>
      <c r="CE15" s="216"/>
      <c r="CF15" s="216"/>
      <c r="CG15" s="216"/>
      <c r="CH15" s="216"/>
      <c r="CI15" s="216"/>
      <c r="CJ15" s="216"/>
      <c r="CK15" s="217"/>
      <c r="CL15" s="215"/>
      <c r="CM15" s="216"/>
      <c r="CN15" s="216"/>
      <c r="CO15" s="216"/>
      <c r="CP15" s="216"/>
      <c r="CQ15" s="216"/>
      <c r="CR15" s="216"/>
      <c r="CS15" s="216"/>
      <c r="CT15" s="216"/>
      <c r="CU15" s="217"/>
    </row>
    <row r="16" spans="1:99" ht="15" customHeight="1">
      <c r="A16" s="227" t="s">
        <v>241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9"/>
      <c r="AH16" s="160" t="s">
        <v>33</v>
      </c>
      <c r="AI16" s="161"/>
      <c r="AJ16" s="161"/>
      <c r="AK16" s="161"/>
      <c r="AL16" s="161"/>
      <c r="AM16" s="162"/>
      <c r="AN16" s="212"/>
      <c r="AO16" s="213"/>
      <c r="AP16" s="213"/>
      <c r="AQ16" s="213"/>
      <c r="AR16" s="213"/>
      <c r="AS16" s="213"/>
      <c r="AT16" s="213"/>
      <c r="AU16" s="213"/>
      <c r="AV16" s="213"/>
      <c r="AW16" s="214"/>
      <c r="AX16" s="212"/>
      <c r="AY16" s="213"/>
      <c r="AZ16" s="213"/>
      <c r="BA16" s="213"/>
      <c r="BB16" s="213"/>
      <c r="BC16" s="213"/>
      <c r="BD16" s="213"/>
      <c r="BE16" s="213"/>
      <c r="BF16" s="213"/>
      <c r="BG16" s="214"/>
      <c r="BH16" s="218"/>
      <c r="BI16" s="219"/>
      <c r="BJ16" s="219"/>
      <c r="BK16" s="219"/>
      <c r="BL16" s="219"/>
      <c r="BM16" s="219"/>
      <c r="BN16" s="219"/>
      <c r="BO16" s="219"/>
      <c r="BP16" s="219"/>
      <c r="BQ16" s="220"/>
      <c r="BR16" s="212"/>
      <c r="BS16" s="213"/>
      <c r="BT16" s="213"/>
      <c r="BU16" s="213"/>
      <c r="BV16" s="213"/>
      <c r="BW16" s="213"/>
      <c r="BX16" s="213"/>
      <c r="BY16" s="213"/>
      <c r="BZ16" s="213"/>
      <c r="CA16" s="214"/>
      <c r="CB16" s="218"/>
      <c r="CC16" s="219"/>
      <c r="CD16" s="219"/>
      <c r="CE16" s="219"/>
      <c r="CF16" s="219"/>
      <c r="CG16" s="219"/>
      <c r="CH16" s="219"/>
      <c r="CI16" s="219"/>
      <c r="CJ16" s="219"/>
      <c r="CK16" s="220"/>
      <c r="CL16" s="218"/>
      <c r="CM16" s="219"/>
      <c r="CN16" s="219"/>
      <c r="CO16" s="219"/>
      <c r="CP16" s="219"/>
      <c r="CQ16" s="219"/>
      <c r="CR16" s="219"/>
      <c r="CS16" s="219"/>
      <c r="CT16" s="219"/>
      <c r="CU16" s="220"/>
    </row>
    <row r="17" spans="1:99" ht="15" customHeight="1">
      <c r="A17" s="236" t="s">
        <v>242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8"/>
      <c r="AH17" s="140" t="s">
        <v>34</v>
      </c>
      <c r="AI17" s="141"/>
      <c r="AJ17" s="141"/>
      <c r="AK17" s="141"/>
      <c r="AL17" s="141"/>
      <c r="AM17" s="142"/>
      <c r="AN17" s="221"/>
      <c r="AO17" s="222"/>
      <c r="AP17" s="222"/>
      <c r="AQ17" s="222"/>
      <c r="AR17" s="222"/>
      <c r="AS17" s="222"/>
      <c r="AT17" s="222"/>
      <c r="AU17" s="222"/>
      <c r="AV17" s="222"/>
      <c r="AW17" s="223"/>
      <c r="AX17" s="221"/>
      <c r="AY17" s="222"/>
      <c r="AZ17" s="222"/>
      <c r="BA17" s="222"/>
      <c r="BB17" s="222"/>
      <c r="BC17" s="222"/>
      <c r="BD17" s="222"/>
      <c r="BE17" s="222"/>
      <c r="BF17" s="222"/>
      <c r="BG17" s="223"/>
      <c r="BH17" s="215"/>
      <c r="BI17" s="216"/>
      <c r="BJ17" s="216"/>
      <c r="BK17" s="216"/>
      <c r="BL17" s="216"/>
      <c r="BM17" s="216"/>
      <c r="BN17" s="216"/>
      <c r="BO17" s="216"/>
      <c r="BP17" s="216"/>
      <c r="BQ17" s="217"/>
      <c r="BR17" s="221"/>
      <c r="BS17" s="222"/>
      <c r="BT17" s="222"/>
      <c r="BU17" s="222"/>
      <c r="BV17" s="222"/>
      <c r="BW17" s="222"/>
      <c r="BX17" s="222"/>
      <c r="BY17" s="222"/>
      <c r="BZ17" s="222"/>
      <c r="CA17" s="223"/>
      <c r="CB17" s="215"/>
      <c r="CC17" s="216"/>
      <c r="CD17" s="216"/>
      <c r="CE17" s="216"/>
      <c r="CF17" s="216"/>
      <c r="CG17" s="216"/>
      <c r="CH17" s="216"/>
      <c r="CI17" s="216"/>
      <c r="CJ17" s="216"/>
      <c r="CK17" s="217"/>
      <c r="CL17" s="215"/>
      <c r="CM17" s="216"/>
      <c r="CN17" s="216"/>
      <c r="CO17" s="216"/>
      <c r="CP17" s="216"/>
      <c r="CQ17" s="216"/>
      <c r="CR17" s="216"/>
      <c r="CS17" s="216"/>
      <c r="CT17" s="216"/>
      <c r="CU17" s="217"/>
    </row>
    <row r="18" spans="1:99" ht="15" customHeight="1">
      <c r="A18" s="227" t="s">
        <v>243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9"/>
      <c r="AH18" s="160" t="s">
        <v>35</v>
      </c>
      <c r="AI18" s="161"/>
      <c r="AJ18" s="161"/>
      <c r="AK18" s="161"/>
      <c r="AL18" s="161"/>
      <c r="AM18" s="162"/>
      <c r="AN18" s="212"/>
      <c r="AO18" s="213"/>
      <c r="AP18" s="213"/>
      <c r="AQ18" s="213"/>
      <c r="AR18" s="213"/>
      <c r="AS18" s="213"/>
      <c r="AT18" s="213"/>
      <c r="AU18" s="213"/>
      <c r="AV18" s="213"/>
      <c r="AW18" s="214"/>
      <c r="AX18" s="212"/>
      <c r="AY18" s="213"/>
      <c r="AZ18" s="213"/>
      <c r="BA18" s="213"/>
      <c r="BB18" s="213"/>
      <c r="BC18" s="213"/>
      <c r="BD18" s="213"/>
      <c r="BE18" s="213"/>
      <c r="BF18" s="213"/>
      <c r="BG18" s="214"/>
      <c r="BH18" s="218"/>
      <c r="BI18" s="219"/>
      <c r="BJ18" s="219"/>
      <c r="BK18" s="219"/>
      <c r="BL18" s="219"/>
      <c r="BM18" s="219"/>
      <c r="BN18" s="219"/>
      <c r="BO18" s="219"/>
      <c r="BP18" s="219"/>
      <c r="BQ18" s="220"/>
      <c r="BR18" s="212"/>
      <c r="BS18" s="213"/>
      <c r="BT18" s="213"/>
      <c r="BU18" s="213"/>
      <c r="BV18" s="213"/>
      <c r="BW18" s="213"/>
      <c r="BX18" s="213"/>
      <c r="BY18" s="213"/>
      <c r="BZ18" s="213"/>
      <c r="CA18" s="214"/>
      <c r="CB18" s="218"/>
      <c r="CC18" s="219"/>
      <c r="CD18" s="219"/>
      <c r="CE18" s="219"/>
      <c r="CF18" s="219"/>
      <c r="CG18" s="219"/>
      <c r="CH18" s="219"/>
      <c r="CI18" s="219"/>
      <c r="CJ18" s="219"/>
      <c r="CK18" s="220"/>
      <c r="CL18" s="218"/>
      <c r="CM18" s="219"/>
      <c r="CN18" s="219"/>
      <c r="CO18" s="219"/>
      <c r="CP18" s="219"/>
      <c r="CQ18" s="219"/>
      <c r="CR18" s="219"/>
      <c r="CS18" s="219"/>
      <c r="CT18" s="219"/>
      <c r="CU18" s="220"/>
    </row>
    <row r="19" spans="1:99" ht="15" customHeight="1">
      <c r="A19" s="236" t="s">
        <v>244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8"/>
      <c r="AH19" s="140" t="s">
        <v>36</v>
      </c>
      <c r="AI19" s="141"/>
      <c r="AJ19" s="141"/>
      <c r="AK19" s="141"/>
      <c r="AL19" s="141"/>
      <c r="AM19" s="142"/>
      <c r="AN19" s="221"/>
      <c r="AO19" s="222"/>
      <c r="AP19" s="222"/>
      <c r="AQ19" s="222"/>
      <c r="AR19" s="222"/>
      <c r="AS19" s="222"/>
      <c r="AT19" s="222"/>
      <c r="AU19" s="222"/>
      <c r="AV19" s="222"/>
      <c r="AW19" s="223"/>
      <c r="AX19" s="221"/>
      <c r="AY19" s="222"/>
      <c r="AZ19" s="222"/>
      <c r="BA19" s="222"/>
      <c r="BB19" s="222"/>
      <c r="BC19" s="222"/>
      <c r="BD19" s="222"/>
      <c r="BE19" s="222"/>
      <c r="BF19" s="222"/>
      <c r="BG19" s="223"/>
      <c r="BH19" s="215"/>
      <c r="BI19" s="216"/>
      <c r="BJ19" s="216"/>
      <c r="BK19" s="216"/>
      <c r="BL19" s="216"/>
      <c r="BM19" s="216"/>
      <c r="BN19" s="216"/>
      <c r="BO19" s="216"/>
      <c r="BP19" s="216"/>
      <c r="BQ19" s="217"/>
      <c r="BR19" s="221"/>
      <c r="BS19" s="222"/>
      <c r="BT19" s="222"/>
      <c r="BU19" s="222"/>
      <c r="BV19" s="222"/>
      <c r="BW19" s="222"/>
      <c r="BX19" s="222"/>
      <c r="BY19" s="222"/>
      <c r="BZ19" s="222"/>
      <c r="CA19" s="223"/>
      <c r="CB19" s="215"/>
      <c r="CC19" s="216"/>
      <c r="CD19" s="216"/>
      <c r="CE19" s="216"/>
      <c r="CF19" s="216"/>
      <c r="CG19" s="216"/>
      <c r="CH19" s="216"/>
      <c r="CI19" s="216"/>
      <c r="CJ19" s="216"/>
      <c r="CK19" s="217"/>
      <c r="CL19" s="215"/>
      <c r="CM19" s="216"/>
      <c r="CN19" s="216"/>
      <c r="CO19" s="216"/>
      <c r="CP19" s="216"/>
      <c r="CQ19" s="216"/>
      <c r="CR19" s="216"/>
      <c r="CS19" s="216"/>
      <c r="CT19" s="216"/>
      <c r="CU19" s="217"/>
    </row>
    <row r="20" spans="1:99" ht="15" customHeight="1">
      <c r="A20" s="227" t="s">
        <v>245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9"/>
      <c r="AH20" s="160" t="s">
        <v>37</v>
      </c>
      <c r="AI20" s="161"/>
      <c r="AJ20" s="161"/>
      <c r="AK20" s="161"/>
      <c r="AL20" s="161"/>
      <c r="AM20" s="162"/>
      <c r="AN20" s="212"/>
      <c r="AO20" s="213"/>
      <c r="AP20" s="213"/>
      <c r="AQ20" s="213"/>
      <c r="AR20" s="213"/>
      <c r="AS20" s="213"/>
      <c r="AT20" s="213"/>
      <c r="AU20" s="213"/>
      <c r="AV20" s="213"/>
      <c r="AW20" s="214"/>
      <c r="AX20" s="212"/>
      <c r="AY20" s="213"/>
      <c r="AZ20" s="213"/>
      <c r="BA20" s="213"/>
      <c r="BB20" s="213"/>
      <c r="BC20" s="213"/>
      <c r="BD20" s="213"/>
      <c r="BE20" s="213"/>
      <c r="BF20" s="213"/>
      <c r="BG20" s="214"/>
      <c r="BH20" s="218"/>
      <c r="BI20" s="219"/>
      <c r="BJ20" s="219"/>
      <c r="BK20" s="219"/>
      <c r="BL20" s="219"/>
      <c r="BM20" s="219"/>
      <c r="BN20" s="219"/>
      <c r="BO20" s="219"/>
      <c r="BP20" s="219"/>
      <c r="BQ20" s="220"/>
      <c r="BR20" s="212"/>
      <c r="BS20" s="213"/>
      <c r="BT20" s="213"/>
      <c r="BU20" s="213"/>
      <c r="BV20" s="213"/>
      <c r="BW20" s="213"/>
      <c r="BX20" s="213"/>
      <c r="BY20" s="213"/>
      <c r="BZ20" s="213"/>
      <c r="CA20" s="214"/>
      <c r="CB20" s="218"/>
      <c r="CC20" s="219"/>
      <c r="CD20" s="219"/>
      <c r="CE20" s="219"/>
      <c r="CF20" s="219"/>
      <c r="CG20" s="219"/>
      <c r="CH20" s="219"/>
      <c r="CI20" s="219"/>
      <c r="CJ20" s="219"/>
      <c r="CK20" s="220"/>
      <c r="CL20" s="218"/>
      <c r="CM20" s="219"/>
      <c r="CN20" s="219"/>
      <c r="CO20" s="219"/>
      <c r="CP20" s="219"/>
      <c r="CQ20" s="219"/>
      <c r="CR20" s="219"/>
      <c r="CS20" s="219"/>
      <c r="CT20" s="219"/>
      <c r="CU20" s="220"/>
    </row>
    <row r="21" spans="1:99" ht="15" customHeight="1">
      <c r="A21" s="236" t="s">
        <v>246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8"/>
      <c r="AH21" s="140" t="s">
        <v>38</v>
      </c>
      <c r="AI21" s="141"/>
      <c r="AJ21" s="141"/>
      <c r="AK21" s="141"/>
      <c r="AL21" s="141"/>
      <c r="AM21" s="142"/>
      <c r="AN21" s="221"/>
      <c r="AO21" s="222"/>
      <c r="AP21" s="222"/>
      <c r="AQ21" s="222"/>
      <c r="AR21" s="222"/>
      <c r="AS21" s="222"/>
      <c r="AT21" s="222"/>
      <c r="AU21" s="222"/>
      <c r="AV21" s="222"/>
      <c r="AW21" s="223"/>
      <c r="AX21" s="221"/>
      <c r="AY21" s="222"/>
      <c r="AZ21" s="222"/>
      <c r="BA21" s="222"/>
      <c r="BB21" s="222"/>
      <c r="BC21" s="222"/>
      <c r="BD21" s="222"/>
      <c r="BE21" s="222"/>
      <c r="BF21" s="222"/>
      <c r="BG21" s="223"/>
      <c r="BH21" s="215"/>
      <c r="BI21" s="216"/>
      <c r="BJ21" s="216"/>
      <c r="BK21" s="216"/>
      <c r="BL21" s="216"/>
      <c r="BM21" s="216"/>
      <c r="BN21" s="216"/>
      <c r="BO21" s="216"/>
      <c r="BP21" s="216"/>
      <c r="BQ21" s="217"/>
      <c r="BR21" s="221"/>
      <c r="BS21" s="222"/>
      <c r="BT21" s="222"/>
      <c r="BU21" s="222"/>
      <c r="BV21" s="222"/>
      <c r="BW21" s="222"/>
      <c r="BX21" s="222"/>
      <c r="BY21" s="222"/>
      <c r="BZ21" s="222"/>
      <c r="CA21" s="223"/>
      <c r="CB21" s="215"/>
      <c r="CC21" s="216"/>
      <c r="CD21" s="216"/>
      <c r="CE21" s="216"/>
      <c r="CF21" s="216"/>
      <c r="CG21" s="216"/>
      <c r="CH21" s="216"/>
      <c r="CI21" s="216"/>
      <c r="CJ21" s="216"/>
      <c r="CK21" s="217"/>
      <c r="CL21" s="215"/>
      <c r="CM21" s="216"/>
      <c r="CN21" s="216"/>
      <c r="CO21" s="216"/>
      <c r="CP21" s="216"/>
      <c r="CQ21" s="216"/>
      <c r="CR21" s="216"/>
      <c r="CS21" s="216"/>
      <c r="CT21" s="216"/>
      <c r="CU21" s="217"/>
    </row>
    <row r="22" spans="1:99" ht="15" customHeight="1">
      <c r="A22" s="242" t="s">
        <v>247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4"/>
      <c r="AH22" s="163" t="s">
        <v>39</v>
      </c>
      <c r="AI22" s="164"/>
      <c r="AJ22" s="164"/>
      <c r="AK22" s="164"/>
      <c r="AL22" s="164"/>
      <c r="AM22" s="165"/>
      <c r="AN22" s="200">
        <v>558</v>
      </c>
      <c r="AO22" s="201"/>
      <c r="AP22" s="201"/>
      <c r="AQ22" s="201"/>
      <c r="AR22" s="201"/>
      <c r="AS22" s="201"/>
      <c r="AT22" s="201"/>
      <c r="AU22" s="201"/>
      <c r="AV22" s="201"/>
      <c r="AW22" s="202"/>
      <c r="AX22" s="200">
        <v>346</v>
      </c>
      <c r="AY22" s="201"/>
      <c r="AZ22" s="201"/>
      <c r="BA22" s="201"/>
      <c r="BB22" s="201"/>
      <c r="BC22" s="201"/>
      <c r="BD22" s="201"/>
      <c r="BE22" s="201"/>
      <c r="BF22" s="201"/>
      <c r="BG22" s="202"/>
      <c r="BH22" s="194">
        <v>7</v>
      </c>
      <c r="BI22" s="195"/>
      <c r="BJ22" s="195"/>
      <c r="BK22" s="195"/>
      <c r="BL22" s="195"/>
      <c r="BM22" s="195"/>
      <c r="BN22" s="195"/>
      <c r="BO22" s="195"/>
      <c r="BP22" s="195"/>
      <c r="BQ22" s="196"/>
      <c r="BR22" s="200">
        <v>27</v>
      </c>
      <c r="BS22" s="201"/>
      <c r="BT22" s="201"/>
      <c r="BU22" s="201"/>
      <c r="BV22" s="201"/>
      <c r="BW22" s="201"/>
      <c r="BX22" s="201"/>
      <c r="BY22" s="201"/>
      <c r="BZ22" s="201"/>
      <c r="CA22" s="202"/>
      <c r="CB22" s="194">
        <v>17</v>
      </c>
      <c r="CC22" s="195"/>
      <c r="CD22" s="195"/>
      <c r="CE22" s="195"/>
      <c r="CF22" s="195"/>
      <c r="CG22" s="195"/>
      <c r="CH22" s="195"/>
      <c r="CI22" s="195"/>
      <c r="CJ22" s="195"/>
      <c r="CK22" s="196"/>
      <c r="CL22" s="194">
        <v>530</v>
      </c>
      <c r="CM22" s="195"/>
      <c r="CN22" s="195"/>
      <c r="CO22" s="195"/>
      <c r="CP22" s="195"/>
      <c r="CQ22" s="195"/>
      <c r="CR22" s="195"/>
      <c r="CS22" s="195"/>
      <c r="CT22" s="195"/>
      <c r="CU22" s="196"/>
    </row>
    <row r="23" spans="1:99" ht="15" customHeight="1">
      <c r="A23" s="224" t="s">
        <v>251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6"/>
      <c r="AH23" s="160" t="s">
        <v>40</v>
      </c>
      <c r="AI23" s="161"/>
      <c r="AJ23" s="161"/>
      <c r="AK23" s="161"/>
      <c r="AL23" s="161"/>
      <c r="AM23" s="162"/>
      <c r="AN23" s="212"/>
      <c r="AO23" s="213"/>
      <c r="AP23" s="213"/>
      <c r="AQ23" s="213"/>
      <c r="AR23" s="213"/>
      <c r="AS23" s="213"/>
      <c r="AT23" s="213"/>
      <c r="AU23" s="213"/>
      <c r="AV23" s="213"/>
      <c r="AW23" s="214"/>
      <c r="AX23" s="212"/>
      <c r="AY23" s="213"/>
      <c r="AZ23" s="213"/>
      <c r="BA23" s="213"/>
      <c r="BB23" s="213"/>
      <c r="BC23" s="213"/>
      <c r="BD23" s="213"/>
      <c r="BE23" s="213"/>
      <c r="BF23" s="213"/>
      <c r="BG23" s="214"/>
      <c r="BH23" s="218"/>
      <c r="BI23" s="219"/>
      <c r="BJ23" s="219"/>
      <c r="BK23" s="219"/>
      <c r="BL23" s="219"/>
      <c r="BM23" s="219"/>
      <c r="BN23" s="219"/>
      <c r="BO23" s="219"/>
      <c r="BP23" s="219"/>
      <c r="BQ23" s="220"/>
      <c r="BR23" s="212"/>
      <c r="BS23" s="213"/>
      <c r="BT23" s="213"/>
      <c r="BU23" s="213"/>
      <c r="BV23" s="213"/>
      <c r="BW23" s="213"/>
      <c r="BX23" s="213"/>
      <c r="BY23" s="213"/>
      <c r="BZ23" s="213"/>
      <c r="CA23" s="214"/>
      <c r="CB23" s="212"/>
      <c r="CC23" s="213"/>
      <c r="CD23" s="213"/>
      <c r="CE23" s="213"/>
      <c r="CF23" s="213"/>
      <c r="CG23" s="213"/>
      <c r="CH23" s="213"/>
      <c r="CI23" s="213"/>
      <c r="CJ23" s="213"/>
      <c r="CK23" s="214"/>
      <c r="CL23" s="212"/>
      <c r="CM23" s="213"/>
      <c r="CN23" s="213"/>
      <c r="CO23" s="213"/>
      <c r="CP23" s="213"/>
      <c r="CQ23" s="213"/>
      <c r="CR23" s="213"/>
      <c r="CS23" s="213"/>
      <c r="CT23" s="213"/>
      <c r="CU23" s="214"/>
    </row>
    <row r="24" spans="1:99" ht="12.75">
      <c r="A24" s="227" t="s">
        <v>53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9"/>
      <c r="AH24" s="151" t="s">
        <v>41</v>
      </c>
      <c r="AI24" s="152"/>
      <c r="AJ24" s="152"/>
      <c r="AK24" s="152"/>
      <c r="AL24" s="152"/>
      <c r="AM24" s="153"/>
      <c r="AN24" s="203"/>
      <c r="AO24" s="204"/>
      <c r="AP24" s="204"/>
      <c r="AQ24" s="204"/>
      <c r="AR24" s="204"/>
      <c r="AS24" s="204"/>
      <c r="AT24" s="204"/>
      <c r="AU24" s="204"/>
      <c r="AV24" s="204"/>
      <c r="AW24" s="205"/>
      <c r="AX24" s="203"/>
      <c r="AY24" s="204"/>
      <c r="AZ24" s="204"/>
      <c r="BA24" s="204"/>
      <c r="BB24" s="204"/>
      <c r="BC24" s="204"/>
      <c r="BD24" s="204"/>
      <c r="BE24" s="204"/>
      <c r="BF24" s="204"/>
      <c r="BG24" s="205"/>
      <c r="BH24" s="203"/>
      <c r="BI24" s="204"/>
      <c r="BJ24" s="204"/>
      <c r="BK24" s="204"/>
      <c r="BL24" s="204"/>
      <c r="BM24" s="204"/>
      <c r="BN24" s="204"/>
      <c r="BO24" s="204"/>
      <c r="BP24" s="204"/>
      <c r="BQ24" s="205"/>
      <c r="BR24" s="203"/>
      <c r="BS24" s="204"/>
      <c r="BT24" s="204"/>
      <c r="BU24" s="204"/>
      <c r="BV24" s="204"/>
      <c r="BW24" s="204"/>
      <c r="BX24" s="204"/>
      <c r="BY24" s="204"/>
      <c r="BZ24" s="204"/>
      <c r="CA24" s="205"/>
      <c r="CB24" s="203"/>
      <c r="CC24" s="204"/>
      <c r="CD24" s="204"/>
      <c r="CE24" s="204"/>
      <c r="CF24" s="204"/>
      <c r="CG24" s="204"/>
      <c r="CH24" s="204"/>
      <c r="CI24" s="204"/>
      <c r="CJ24" s="204"/>
      <c r="CK24" s="205"/>
      <c r="CL24" s="203"/>
      <c r="CM24" s="204"/>
      <c r="CN24" s="204"/>
      <c r="CO24" s="204"/>
      <c r="CP24" s="204"/>
      <c r="CQ24" s="204"/>
      <c r="CR24" s="204"/>
      <c r="CS24" s="204"/>
      <c r="CT24" s="204"/>
      <c r="CU24" s="205"/>
    </row>
    <row r="25" spans="1:99" ht="12.75">
      <c r="A25" s="227" t="s">
        <v>252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9"/>
      <c r="AH25" s="163"/>
      <c r="AI25" s="164"/>
      <c r="AJ25" s="164"/>
      <c r="AK25" s="164"/>
      <c r="AL25" s="164"/>
      <c r="AM25" s="165"/>
      <c r="AN25" s="206"/>
      <c r="AO25" s="207"/>
      <c r="AP25" s="207"/>
      <c r="AQ25" s="207"/>
      <c r="AR25" s="207"/>
      <c r="AS25" s="207"/>
      <c r="AT25" s="207"/>
      <c r="AU25" s="207"/>
      <c r="AV25" s="207"/>
      <c r="AW25" s="208"/>
      <c r="AX25" s="206"/>
      <c r="AY25" s="207"/>
      <c r="AZ25" s="207"/>
      <c r="BA25" s="207"/>
      <c r="BB25" s="207"/>
      <c r="BC25" s="207"/>
      <c r="BD25" s="207"/>
      <c r="BE25" s="207"/>
      <c r="BF25" s="207"/>
      <c r="BG25" s="208"/>
      <c r="BH25" s="206"/>
      <c r="BI25" s="207"/>
      <c r="BJ25" s="207"/>
      <c r="BK25" s="207"/>
      <c r="BL25" s="207"/>
      <c r="BM25" s="207"/>
      <c r="BN25" s="207"/>
      <c r="BO25" s="207"/>
      <c r="BP25" s="207"/>
      <c r="BQ25" s="208"/>
      <c r="BR25" s="206"/>
      <c r="BS25" s="207"/>
      <c r="BT25" s="207"/>
      <c r="BU25" s="207"/>
      <c r="BV25" s="207"/>
      <c r="BW25" s="207"/>
      <c r="BX25" s="207"/>
      <c r="BY25" s="207"/>
      <c r="BZ25" s="207"/>
      <c r="CA25" s="208"/>
      <c r="CB25" s="206"/>
      <c r="CC25" s="207"/>
      <c r="CD25" s="207"/>
      <c r="CE25" s="207"/>
      <c r="CF25" s="207"/>
      <c r="CG25" s="207"/>
      <c r="CH25" s="207"/>
      <c r="CI25" s="207"/>
      <c r="CJ25" s="207"/>
      <c r="CK25" s="208"/>
      <c r="CL25" s="206"/>
      <c r="CM25" s="207"/>
      <c r="CN25" s="207"/>
      <c r="CO25" s="207"/>
      <c r="CP25" s="207"/>
      <c r="CQ25" s="207"/>
      <c r="CR25" s="207"/>
      <c r="CS25" s="207"/>
      <c r="CT25" s="207"/>
      <c r="CU25" s="208"/>
    </row>
    <row r="26" spans="1:99" ht="15" customHeight="1">
      <c r="A26" s="236" t="s">
        <v>248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8"/>
      <c r="AH26" s="140" t="s">
        <v>42</v>
      </c>
      <c r="AI26" s="141"/>
      <c r="AJ26" s="141"/>
      <c r="AK26" s="141"/>
      <c r="AL26" s="141"/>
      <c r="AM26" s="142"/>
      <c r="AN26" s="177"/>
      <c r="AO26" s="178"/>
      <c r="AP26" s="178"/>
      <c r="AQ26" s="178"/>
      <c r="AR26" s="178"/>
      <c r="AS26" s="178"/>
      <c r="AT26" s="178"/>
      <c r="AU26" s="178"/>
      <c r="AV26" s="178"/>
      <c r="AW26" s="179"/>
      <c r="AX26" s="177"/>
      <c r="AY26" s="178"/>
      <c r="AZ26" s="178"/>
      <c r="BA26" s="178"/>
      <c r="BB26" s="178"/>
      <c r="BC26" s="178"/>
      <c r="BD26" s="178"/>
      <c r="BE26" s="178"/>
      <c r="BF26" s="178"/>
      <c r="BG26" s="179"/>
      <c r="BH26" s="177"/>
      <c r="BI26" s="178"/>
      <c r="BJ26" s="178"/>
      <c r="BK26" s="178"/>
      <c r="BL26" s="178"/>
      <c r="BM26" s="178"/>
      <c r="BN26" s="178"/>
      <c r="BO26" s="178"/>
      <c r="BP26" s="178"/>
      <c r="BQ26" s="179"/>
      <c r="BR26" s="177"/>
      <c r="BS26" s="178"/>
      <c r="BT26" s="178"/>
      <c r="BU26" s="178"/>
      <c r="BV26" s="178"/>
      <c r="BW26" s="178"/>
      <c r="BX26" s="178"/>
      <c r="BY26" s="178"/>
      <c r="BZ26" s="178"/>
      <c r="CA26" s="179"/>
      <c r="CB26" s="177"/>
      <c r="CC26" s="178"/>
      <c r="CD26" s="178"/>
      <c r="CE26" s="178"/>
      <c r="CF26" s="178"/>
      <c r="CG26" s="178"/>
      <c r="CH26" s="178"/>
      <c r="CI26" s="178"/>
      <c r="CJ26" s="178"/>
      <c r="CK26" s="179"/>
      <c r="CL26" s="177"/>
      <c r="CM26" s="178"/>
      <c r="CN26" s="178"/>
      <c r="CO26" s="178"/>
      <c r="CP26" s="178"/>
      <c r="CQ26" s="178"/>
      <c r="CR26" s="178"/>
      <c r="CS26" s="178"/>
      <c r="CT26" s="178"/>
      <c r="CU26" s="179"/>
    </row>
    <row r="27" spans="1:99" ht="15" customHeight="1">
      <c r="A27" s="224" t="s">
        <v>249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6"/>
      <c r="AH27" s="140" t="s">
        <v>43</v>
      </c>
      <c r="AI27" s="141"/>
      <c r="AJ27" s="141"/>
      <c r="AK27" s="141"/>
      <c r="AL27" s="141"/>
      <c r="AM27" s="142"/>
      <c r="AN27" s="177"/>
      <c r="AO27" s="178"/>
      <c r="AP27" s="178"/>
      <c r="AQ27" s="178"/>
      <c r="AR27" s="178"/>
      <c r="AS27" s="178"/>
      <c r="AT27" s="178"/>
      <c r="AU27" s="178"/>
      <c r="AV27" s="178"/>
      <c r="AW27" s="179"/>
      <c r="AX27" s="177"/>
      <c r="AY27" s="178"/>
      <c r="AZ27" s="178"/>
      <c r="BA27" s="178"/>
      <c r="BB27" s="178"/>
      <c r="BC27" s="178"/>
      <c r="BD27" s="178"/>
      <c r="BE27" s="178"/>
      <c r="BF27" s="178"/>
      <c r="BG27" s="179"/>
      <c r="BH27" s="177"/>
      <c r="BI27" s="178"/>
      <c r="BJ27" s="178"/>
      <c r="BK27" s="178"/>
      <c r="BL27" s="178"/>
      <c r="BM27" s="178"/>
      <c r="BN27" s="178"/>
      <c r="BO27" s="178"/>
      <c r="BP27" s="178"/>
      <c r="BQ27" s="179"/>
      <c r="BR27" s="177"/>
      <c r="BS27" s="178"/>
      <c r="BT27" s="178"/>
      <c r="BU27" s="178"/>
      <c r="BV27" s="178"/>
      <c r="BW27" s="178"/>
      <c r="BX27" s="178"/>
      <c r="BY27" s="178"/>
      <c r="BZ27" s="178"/>
      <c r="CA27" s="179"/>
      <c r="CB27" s="177"/>
      <c r="CC27" s="178"/>
      <c r="CD27" s="178"/>
      <c r="CE27" s="178"/>
      <c r="CF27" s="178"/>
      <c r="CG27" s="178"/>
      <c r="CH27" s="178"/>
      <c r="CI27" s="178"/>
      <c r="CJ27" s="178"/>
      <c r="CK27" s="179"/>
      <c r="CL27" s="177"/>
      <c r="CM27" s="178"/>
      <c r="CN27" s="178"/>
      <c r="CO27" s="178"/>
      <c r="CP27" s="178"/>
      <c r="CQ27" s="178"/>
      <c r="CR27" s="178"/>
      <c r="CS27" s="178"/>
      <c r="CT27" s="178"/>
      <c r="CU27" s="179"/>
    </row>
    <row r="28" spans="1:99" ht="15" customHeight="1">
      <c r="A28" s="224" t="s">
        <v>388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6"/>
      <c r="AH28" s="140" t="s">
        <v>132</v>
      </c>
      <c r="AI28" s="141"/>
      <c r="AJ28" s="141"/>
      <c r="AK28" s="141"/>
      <c r="AL28" s="141"/>
      <c r="AM28" s="142"/>
      <c r="AN28" s="177"/>
      <c r="AO28" s="178"/>
      <c r="AP28" s="178"/>
      <c r="AQ28" s="178"/>
      <c r="AR28" s="178"/>
      <c r="AS28" s="178"/>
      <c r="AT28" s="178"/>
      <c r="AU28" s="178"/>
      <c r="AV28" s="178"/>
      <c r="AW28" s="179"/>
      <c r="AX28" s="177"/>
      <c r="AY28" s="178"/>
      <c r="AZ28" s="178"/>
      <c r="BA28" s="178"/>
      <c r="BB28" s="178"/>
      <c r="BC28" s="178"/>
      <c r="BD28" s="178"/>
      <c r="BE28" s="178"/>
      <c r="BF28" s="178"/>
      <c r="BG28" s="179"/>
      <c r="BH28" s="177"/>
      <c r="BI28" s="178"/>
      <c r="BJ28" s="178"/>
      <c r="BK28" s="178"/>
      <c r="BL28" s="178"/>
      <c r="BM28" s="178"/>
      <c r="BN28" s="178"/>
      <c r="BO28" s="178"/>
      <c r="BP28" s="178"/>
      <c r="BQ28" s="179"/>
      <c r="BR28" s="177"/>
      <c r="BS28" s="178"/>
      <c r="BT28" s="178"/>
      <c r="BU28" s="178"/>
      <c r="BV28" s="178"/>
      <c r="BW28" s="178"/>
      <c r="BX28" s="178"/>
      <c r="BY28" s="178"/>
      <c r="BZ28" s="178"/>
      <c r="CA28" s="179"/>
      <c r="CB28" s="177"/>
      <c r="CC28" s="178"/>
      <c r="CD28" s="178"/>
      <c r="CE28" s="178"/>
      <c r="CF28" s="178"/>
      <c r="CG28" s="178"/>
      <c r="CH28" s="178"/>
      <c r="CI28" s="178"/>
      <c r="CJ28" s="178"/>
      <c r="CK28" s="179"/>
      <c r="CL28" s="177"/>
      <c r="CM28" s="178"/>
      <c r="CN28" s="178"/>
      <c r="CO28" s="178"/>
      <c r="CP28" s="178"/>
      <c r="CQ28" s="178"/>
      <c r="CR28" s="178"/>
      <c r="CS28" s="178"/>
      <c r="CT28" s="178"/>
      <c r="CU28" s="179"/>
    </row>
    <row r="29" spans="1:99" ht="15" customHeight="1">
      <c r="A29" s="224" t="s">
        <v>387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6"/>
      <c r="AH29" s="140" t="s">
        <v>133</v>
      </c>
      <c r="AI29" s="141"/>
      <c r="AJ29" s="141"/>
      <c r="AK29" s="141"/>
      <c r="AL29" s="141"/>
      <c r="AM29" s="142"/>
      <c r="AN29" s="177"/>
      <c r="AO29" s="178"/>
      <c r="AP29" s="178"/>
      <c r="AQ29" s="178"/>
      <c r="AR29" s="178"/>
      <c r="AS29" s="178"/>
      <c r="AT29" s="178"/>
      <c r="AU29" s="178"/>
      <c r="AV29" s="178"/>
      <c r="AW29" s="179"/>
      <c r="AX29" s="177"/>
      <c r="AY29" s="178"/>
      <c r="AZ29" s="178"/>
      <c r="BA29" s="178"/>
      <c r="BB29" s="178"/>
      <c r="BC29" s="178"/>
      <c r="BD29" s="178"/>
      <c r="BE29" s="178"/>
      <c r="BF29" s="178"/>
      <c r="BG29" s="179"/>
      <c r="BH29" s="177"/>
      <c r="BI29" s="178"/>
      <c r="BJ29" s="178"/>
      <c r="BK29" s="178"/>
      <c r="BL29" s="178"/>
      <c r="BM29" s="178"/>
      <c r="BN29" s="178"/>
      <c r="BO29" s="178"/>
      <c r="BP29" s="178"/>
      <c r="BQ29" s="179"/>
      <c r="BR29" s="177"/>
      <c r="BS29" s="178"/>
      <c r="BT29" s="178"/>
      <c r="BU29" s="178"/>
      <c r="BV29" s="178"/>
      <c r="BW29" s="178"/>
      <c r="BX29" s="178"/>
      <c r="BY29" s="178"/>
      <c r="BZ29" s="178"/>
      <c r="CA29" s="179"/>
      <c r="CB29" s="177"/>
      <c r="CC29" s="178"/>
      <c r="CD29" s="178"/>
      <c r="CE29" s="178"/>
      <c r="CF29" s="178"/>
      <c r="CG29" s="178"/>
      <c r="CH29" s="178"/>
      <c r="CI29" s="178"/>
      <c r="CJ29" s="178"/>
      <c r="CK29" s="179"/>
      <c r="CL29" s="177"/>
      <c r="CM29" s="178"/>
      <c r="CN29" s="178"/>
      <c r="CO29" s="178"/>
      <c r="CP29" s="178"/>
      <c r="CQ29" s="178"/>
      <c r="CR29" s="178"/>
      <c r="CS29" s="178"/>
      <c r="CT29" s="178"/>
      <c r="CU29" s="179"/>
    </row>
    <row r="30" spans="1:99" ht="15" customHeight="1">
      <c r="A30" s="224" t="s">
        <v>302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6"/>
      <c r="AH30" s="140" t="s">
        <v>134</v>
      </c>
      <c r="AI30" s="141"/>
      <c r="AJ30" s="141"/>
      <c r="AK30" s="141"/>
      <c r="AL30" s="141"/>
      <c r="AM30" s="142"/>
      <c r="AN30" s="177"/>
      <c r="AO30" s="178"/>
      <c r="AP30" s="178"/>
      <c r="AQ30" s="178"/>
      <c r="AR30" s="178"/>
      <c r="AS30" s="178"/>
      <c r="AT30" s="178"/>
      <c r="AU30" s="178"/>
      <c r="AV30" s="178"/>
      <c r="AW30" s="179"/>
      <c r="AX30" s="177"/>
      <c r="AY30" s="178"/>
      <c r="AZ30" s="178"/>
      <c r="BA30" s="178"/>
      <c r="BB30" s="178"/>
      <c r="BC30" s="178"/>
      <c r="BD30" s="178"/>
      <c r="BE30" s="178"/>
      <c r="BF30" s="178"/>
      <c r="BG30" s="179"/>
      <c r="BH30" s="177"/>
      <c r="BI30" s="178"/>
      <c r="BJ30" s="178"/>
      <c r="BK30" s="178"/>
      <c r="BL30" s="178"/>
      <c r="BM30" s="178"/>
      <c r="BN30" s="178"/>
      <c r="BO30" s="178"/>
      <c r="BP30" s="178"/>
      <c r="BQ30" s="179"/>
      <c r="BR30" s="177"/>
      <c r="BS30" s="178"/>
      <c r="BT30" s="178"/>
      <c r="BU30" s="178"/>
      <c r="BV30" s="178"/>
      <c r="BW30" s="178"/>
      <c r="BX30" s="178"/>
      <c r="BY30" s="178"/>
      <c r="BZ30" s="178"/>
      <c r="CA30" s="179"/>
      <c r="CB30" s="177"/>
      <c r="CC30" s="178"/>
      <c r="CD30" s="178"/>
      <c r="CE30" s="178"/>
      <c r="CF30" s="178"/>
      <c r="CG30" s="178"/>
      <c r="CH30" s="178"/>
      <c r="CI30" s="178"/>
      <c r="CJ30" s="178"/>
      <c r="CK30" s="179"/>
      <c r="CL30" s="177"/>
      <c r="CM30" s="178"/>
      <c r="CN30" s="178"/>
      <c r="CO30" s="178"/>
      <c r="CP30" s="178"/>
      <c r="CQ30" s="178"/>
      <c r="CR30" s="178"/>
      <c r="CS30" s="178"/>
      <c r="CT30" s="178"/>
      <c r="CU30" s="179"/>
    </row>
    <row r="31" spans="1:99" ht="12.75">
      <c r="A31" s="154" t="s">
        <v>54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6"/>
      <c r="AH31" s="151" t="s">
        <v>135</v>
      </c>
      <c r="AI31" s="152"/>
      <c r="AJ31" s="152"/>
      <c r="AK31" s="152"/>
      <c r="AL31" s="152"/>
      <c r="AM31" s="153"/>
      <c r="AN31" s="209"/>
      <c r="AO31" s="210"/>
      <c r="AP31" s="210"/>
      <c r="AQ31" s="210"/>
      <c r="AR31" s="210"/>
      <c r="AS31" s="210"/>
      <c r="AT31" s="210"/>
      <c r="AU31" s="210"/>
      <c r="AV31" s="210"/>
      <c r="AW31" s="211"/>
      <c r="AX31" s="180" t="s">
        <v>55</v>
      </c>
      <c r="AY31" s="181"/>
      <c r="AZ31" s="181"/>
      <c r="BA31" s="181"/>
      <c r="BB31" s="181"/>
      <c r="BC31" s="181"/>
      <c r="BD31" s="181"/>
      <c r="BE31" s="181"/>
      <c r="BF31" s="181"/>
      <c r="BG31" s="182"/>
      <c r="BH31" s="180" t="s">
        <v>55</v>
      </c>
      <c r="BI31" s="181"/>
      <c r="BJ31" s="181"/>
      <c r="BK31" s="181"/>
      <c r="BL31" s="181"/>
      <c r="BM31" s="181"/>
      <c r="BN31" s="181"/>
      <c r="BO31" s="181"/>
      <c r="BP31" s="181"/>
      <c r="BQ31" s="182"/>
      <c r="BR31" s="203"/>
      <c r="BS31" s="204"/>
      <c r="BT31" s="204"/>
      <c r="BU31" s="204"/>
      <c r="BV31" s="204"/>
      <c r="BW31" s="204"/>
      <c r="BX31" s="204"/>
      <c r="BY31" s="204"/>
      <c r="BZ31" s="204"/>
      <c r="CA31" s="205"/>
      <c r="CB31" s="180" t="s">
        <v>55</v>
      </c>
      <c r="CC31" s="181"/>
      <c r="CD31" s="181"/>
      <c r="CE31" s="181"/>
      <c r="CF31" s="181"/>
      <c r="CG31" s="181"/>
      <c r="CH31" s="181"/>
      <c r="CI31" s="181"/>
      <c r="CJ31" s="181"/>
      <c r="CK31" s="182"/>
      <c r="CL31" s="180" t="s">
        <v>55</v>
      </c>
      <c r="CM31" s="181"/>
      <c r="CN31" s="181"/>
      <c r="CO31" s="181"/>
      <c r="CP31" s="181"/>
      <c r="CQ31" s="181"/>
      <c r="CR31" s="181"/>
      <c r="CS31" s="181"/>
      <c r="CT31" s="181"/>
      <c r="CU31" s="182"/>
    </row>
    <row r="32" spans="1:99" ht="12.75">
      <c r="A32" s="233" t="s">
        <v>250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5"/>
      <c r="AH32" s="163"/>
      <c r="AI32" s="164"/>
      <c r="AJ32" s="164"/>
      <c r="AK32" s="164"/>
      <c r="AL32" s="164"/>
      <c r="AM32" s="165"/>
      <c r="AN32" s="206"/>
      <c r="AO32" s="207"/>
      <c r="AP32" s="207"/>
      <c r="AQ32" s="207"/>
      <c r="AR32" s="207"/>
      <c r="AS32" s="207"/>
      <c r="AT32" s="207"/>
      <c r="AU32" s="207"/>
      <c r="AV32" s="207"/>
      <c r="AW32" s="208"/>
      <c r="AX32" s="183"/>
      <c r="AY32" s="184"/>
      <c r="AZ32" s="184"/>
      <c r="BA32" s="184"/>
      <c r="BB32" s="184"/>
      <c r="BC32" s="184"/>
      <c r="BD32" s="184"/>
      <c r="BE32" s="184"/>
      <c r="BF32" s="184"/>
      <c r="BG32" s="185"/>
      <c r="BH32" s="183"/>
      <c r="BI32" s="184"/>
      <c r="BJ32" s="184"/>
      <c r="BK32" s="184"/>
      <c r="BL32" s="184"/>
      <c r="BM32" s="184"/>
      <c r="BN32" s="184"/>
      <c r="BO32" s="184"/>
      <c r="BP32" s="184"/>
      <c r="BQ32" s="185"/>
      <c r="BR32" s="206"/>
      <c r="BS32" s="207"/>
      <c r="BT32" s="207"/>
      <c r="BU32" s="207"/>
      <c r="BV32" s="207"/>
      <c r="BW32" s="207"/>
      <c r="BX32" s="207"/>
      <c r="BY32" s="207"/>
      <c r="BZ32" s="207"/>
      <c r="CA32" s="208"/>
      <c r="CB32" s="183"/>
      <c r="CC32" s="184"/>
      <c r="CD32" s="184"/>
      <c r="CE32" s="184"/>
      <c r="CF32" s="184"/>
      <c r="CG32" s="184"/>
      <c r="CH32" s="184"/>
      <c r="CI32" s="184"/>
      <c r="CJ32" s="184"/>
      <c r="CK32" s="185"/>
      <c r="CL32" s="183"/>
      <c r="CM32" s="184"/>
      <c r="CN32" s="184"/>
      <c r="CO32" s="184"/>
      <c r="CP32" s="184"/>
      <c r="CQ32" s="184"/>
      <c r="CR32" s="184"/>
      <c r="CS32" s="184"/>
      <c r="CT32" s="184"/>
      <c r="CU32" s="185"/>
    </row>
    <row r="33" spans="1:99" ht="15" customHeight="1">
      <c r="A33" s="224" t="s">
        <v>253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  <c r="AH33" s="140" t="s">
        <v>3</v>
      </c>
      <c r="AI33" s="141"/>
      <c r="AJ33" s="141"/>
      <c r="AK33" s="141"/>
      <c r="AL33" s="141"/>
      <c r="AM33" s="142"/>
      <c r="AN33" s="177"/>
      <c r="AO33" s="178"/>
      <c r="AP33" s="178"/>
      <c r="AQ33" s="178"/>
      <c r="AR33" s="178"/>
      <c r="AS33" s="178"/>
      <c r="AT33" s="178"/>
      <c r="AU33" s="178"/>
      <c r="AV33" s="178"/>
      <c r="AW33" s="179"/>
      <c r="AX33" s="126" t="s">
        <v>55</v>
      </c>
      <c r="AY33" s="127"/>
      <c r="AZ33" s="127"/>
      <c r="BA33" s="127"/>
      <c r="BB33" s="127"/>
      <c r="BC33" s="127"/>
      <c r="BD33" s="127"/>
      <c r="BE33" s="127"/>
      <c r="BF33" s="127"/>
      <c r="BG33" s="128"/>
      <c r="BH33" s="126" t="s">
        <v>55</v>
      </c>
      <c r="BI33" s="127"/>
      <c r="BJ33" s="127"/>
      <c r="BK33" s="127"/>
      <c r="BL33" s="127"/>
      <c r="BM33" s="127"/>
      <c r="BN33" s="127"/>
      <c r="BO33" s="127"/>
      <c r="BP33" s="127"/>
      <c r="BQ33" s="128"/>
      <c r="BR33" s="177"/>
      <c r="BS33" s="178"/>
      <c r="BT33" s="178"/>
      <c r="BU33" s="178"/>
      <c r="BV33" s="178"/>
      <c r="BW33" s="178"/>
      <c r="BX33" s="178"/>
      <c r="BY33" s="178"/>
      <c r="BZ33" s="178"/>
      <c r="CA33" s="179"/>
      <c r="CB33" s="126" t="s">
        <v>55</v>
      </c>
      <c r="CC33" s="127"/>
      <c r="CD33" s="127"/>
      <c r="CE33" s="127"/>
      <c r="CF33" s="127"/>
      <c r="CG33" s="127"/>
      <c r="CH33" s="127"/>
      <c r="CI33" s="127"/>
      <c r="CJ33" s="127"/>
      <c r="CK33" s="128"/>
      <c r="CL33" s="126" t="s">
        <v>55</v>
      </c>
      <c r="CM33" s="127"/>
      <c r="CN33" s="127"/>
      <c r="CO33" s="127"/>
      <c r="CP33" s="127"/>
      <c r="CQ33" s="127"/>
      <c r="CR33" s="127"/>
      <c r="CS33" s="127"/>
      <c r="CT33" s="127"/>
      <c r="CU33" s="128"/>
    </row>
    <row r="34" spans="1:99" ht="15" customHeight="1">
      <c r="A34" s="224" t="s">
        <v>216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6"/>
      <c r="AH34" s="140" t="s">
        <v>136</v>
      </c>
      <c r="AI34" s="141"/>
      <c r="AJ34" s="141"/>
      <c r="AK34" s="141"/>
      <c r="AL34" s="141"/>
      <c r="AM34" s="142"/>
      <c r="AN34" s="221">
        <v>224</v>
      </c>
      <c r="AO34" s="222"/>
      <c r="AP34" s="222"/>
      <c r="AQ34" s="222"/>
      <c r="AR34" s="222"/>
      <c r="AS34" s="222"/>
      <c r="AT34" s="222"/>
      <c r="AU34" s="222"/>
      <c r="AV34" s="222"/>
      <c r="AW34" s="223"/>
      <c r="AX34" s="126" t="s">
        <v>55</v>
      </c>
      <c r="AY34" s="127"/>
      <c r="AZ34" s="127"/>
      <c r="BA34" s="127"/>
      <c r="BB34" s="127"/>
      <c r="BC34" s="127"/>
      <c r="BD34" s="127"/>
      <c r="BE34" s="127"/>
      <c r="BF34" s="127"/>
      <c r="BG34" s="128"/>
      <c r="BH34" s="126" t="s">
        <v>55</v>
      </c>
      <c r="BI34" s="127"/>
      <c r="BJ34" s="127"/>
      <c r="BK34" s="127"/>
      <c r="BL34" s="127"/>
      <c r="BM34" s="127"/>
      <c r="BN34" s="127"/>
      <c r="BO34" s="127"/>
      <c r="BP34" s="127"/>
      <c r="BQ34" s="128"/>
      <c r="BR34" s="221">
        <v>10</v>
      </c>
      <c r="BS34" s="222"/>
      <c r="BT34" s="222"/>
      <c r="BU34" s="222"/>
      <c r="BV34" s="222"/>
      <c r="BW34" s="222"/>
      <c r="BX34" s="222"/>
      <c r="BY34" s="222"/>
      <c r="BZ34" s="222"/>
      <c r="CA34" s="223"/>
      <c r="CB34" s="126" t="s">
        <v>55</v>
      </c>
      <c r="CC34" s="127"/>
      <c r="CD34" s="127"/>
      <c r="CE34" s="127"/>
      <c r="CF34" s="127"/>
      <c r="CG34" s="127"/>
      <c r="CH34" s="127"/>
      <c r="CI34" s="127"/>
      <c r="CJ34" s="127"/>
      <c r="CK34" s="128"/>
      <c r="CL34" s="126" t="s">
        <v>55</v>
      </c>
      <c r="CM34" s="127"/>
      <c r="CN34" s="127"/>
      <c r="CO34" s="127"/>
      <c r="CP34" s="127"/>
      <c r="CQ34" s="127"/>
      <c r="CR34" s="127"/>
      <c r="CS34" s="127"/>
      <c r="CT34" s="127"/>
      <c r="CU34" s="128"/>
    </row>
  </sheetData>
  <sheetProtection/>
  <mergeCells count="218">
    <mergeCell ref="BR7:CA7"/>
    <mergeCell ref="CB7:CK7"/>
    <mergeCell ref="AH30:AM30"/>
    <mergeCell ref="AN30:AW30"/>
    <mergeCell ref="AX30:BG30"/>
    <mergeCell ref="BH30:BQ30"/>
    <mergeCell ref="AH29:AM29"/>
    <mergeCell ref="AN29:AW29"/>
    <mergeCell ref="AX29:BG29"/>
    <mergeCell ref="BH29:BQ29"/>
    <mergeCell ref="BR13:CA14"/>
    <mergeCell ref="CB13:CK14"/>
    <mergeCell ref="CL13:CU14"/>
    <mergeCell ref="BR9:CA9"/>
    <mergeCell ref="BR10:CA10"/>
    <mergeCell ref="BR8:CA8"/>
    <mergeCell ref="CB8:CK8"/>
    <mergeCell ref="CB33:CK33"/>
    <mergeCell ref="CL33:CU33"/>
    <mergeCell ref="A34:AG34"/>
    <mergeCell ref="AH34:AM34"/>
    <mergeCell ref="AN34:AW34"/>
    <mergeCell ref="AX34:BG34"/>
    <mergeCell ref="BH34:BQ34"/>
    <mergeCell ref="BR34:CA34"/>
    <mergeCell ref="CB34:CK34"/>
    <mergeCell ref="CL34:CU34"/>
    <mergeCell ref="A33:AG33"/>
    <mergeCell ref="AH33:AM33"/>
    <mergeCell ref="AN33:AW33"/>
    <mergeCell ref="AX33:BG33"/>
    <mergeCell ref="BH33:BQ33"/>
    <mergeCell ref="BR33:CA33"/>
    <mergeCell ref="A18:AG18"/>
    <mergeCell ref="A19:AG19"/>
    <mergeCell ref="AX17:BG17"/>
    <mergeCell ref="AX18:BG18"/>
    <mergeCell ref="AX19:BG19"/>
    <mergeCell ref="BR17:CA17"/>
    <mergeCell ref="BR18:CA18"/>
    <mergeCell ref="BH18:BQ18"/>
    <mergeCell ref="BH19:BQ19"/>
    <mergeCell ref="AN16:AW16"/>
    <mergeCell ref="AN17:AW17"/>
    <mergeCell ref="AN18:AW18"/>
    <mergeCell ref="AN20:AW20"/>
    <mergeCell ref="AH20:AM20"/>
    <mergeCell ref="AH16:AM16"/>
    <mergeCell ref="AH17:AM17"/>
    <mergeCell ref="A21:AG21"/>
    <mergeCell ref="A20:AG20"/>
    <mergeCell ref="A31:AG31"/>
    <mergeCell ref="A32:AG32"/>
    <mergeCell ref="A29:AG29"/>
    <mergeCell ref="A30:AG30"/>
    <mergeCell ref="A22:AG22"/>
    <mergeCell ref="A23:AG23"/>
    <mergeCell ref="A28:AG28"/>
    <mergeCell ref="A4:AG4"/>
    <mergeCell ref="A5:AG5"/>
    <mergeCell ref="A6:AG6"/>
    <mergeCell ref="A16:AG16"/>
    <mergeCell ref="A15:AG15"/>
    <mergeCell ref="A17:AG17"/>
    <mergeCell ref="BH15:BQ15"/>
    <mergeCell ref="A7:AG7"/>
    <mergeCell ref="A8:AG8"/>
    <mergeCell ref="A9:AG9"/>
    <mergeCell ref="BH13:BQ14"/>
    <mergeCell ref="AH13:AM14"/>
    <mergeCell ref="AN13:AW14"/>
    <mergeCell ref="AX13:BG14"/>
    <mergeCell ref="BH7:BQ7"/>
    <mergeCell ref="BH10:BQ10"/>
    <mergeCell ref="BH9:BQ9"/>
    <mergeCell ref="A27:AG27"/>
    <mergeCell ref="A24:AG24"/>
    <mergeCell ref="A25:AG25"/>
    <mergeCell ref="A10:AG10"/>
    <mergeCell ref="A11:AG11"/>
    <mergeCell ref="A12:AG12"/>
    <mergeCell ref="A26:AG26"/>
    <mergeCell ref="A13:AG13"/>
    <mergeCell ref="A14:AG14"/>
    <mergeCell ref="AX6:BG6"/>
    <mergeCell ref="AN15:AW15"/>
    <mergeCell ref="AH15:AM15"/>
    <mergeCell ref="AX15:BG15"/>
    <mergeCell ref="AX8:BG8"/>
    <mergeCell ref="AH6:AM6"/>
    <mergeCell ref="AH9:AM9"/>
    <mergeCell ref="AH10:AM10"/>
    <mergeCell ref="AN10:AW10"/>
    <mergeCell ref="AN11:AW12"/>
    <mergeCell ref="AX23:BG23"/>
    <mergeCell ref="AN23:AW23"/>
    <mergeCell ref="AN22:AW22"/>
    <mergeCell ref="AH22:AM22"/>
    <mergeCell ref="AX26:BG26"/>
    <mergeCell ref="AH27:AM27"/>
    <mergeCell ref="AX27:BG27"/>
    <mergeCell ref="AN26:AW26"/>
    <mergeCell ref="AH26:AM26"/>
    <mergeCell ref="AN27:AW27"/>
    <mergeCell ref="AN21:AW21"/>
    <mergeCell ref="AN19:AW19"/>
    <mergeCell ref="AH21:AM21"/>
    <mergeCell ref="AH18:AM18"/>
    <mergeCell ref="AH19:AM19"/>
    <mergeCell ref="AH23:AM23"/>
    <mergeCell ref="BH6:BQ6"/>
    <mergeCell ref="AX9:BG9"/>
    <mergeCell ref="BH8:BQ8"/>
    <mergeCell ref="AX22:BG22"/>
    <mergeCell ref="BH22:BQ22"/>
    <mergeCell ref="AX10:BG10"/>
    <mergeCell ref="AX11:BG12"/>
    <mergeCell ref="AX20:BG20"/>
    <mergeCell ref="AX21:BG21"/>
    <mergeCell ref="AX16:BG16"/>
    <mergeCell ref="AH24:AM25"/>
    <mergeCell ref="AN5:AW5"/>
    <mergeCell ref="AH8:AM8"/>
    <mergeCell ref="AN8:AW8"/>
    <mergeCell ref="AH5:AM5"/>
    <mergeCell ref="AH7:AM7"/>
    <mergeCell ref="AN7:AW7"/>
    <mergeCell ref="AN6:AW6"/>
    <mergeCell ref="AN9:AW9"/>
    <mergeCell ref="AH11:AM12"/>
    <mergeCell ref="BH16:BQ16"/>
    <mergeCell ref="BH17:BQ17"/>
    <mergeCell ref="BR22:CA22"/>
    <mergeCell ref="BR24:CA25"/>
    <mergeCell ref="BH23:BQ23"/>
    <mergeCell ref="BH20:BQ20"/>
    <mergeCell ref="BH21:BQ21"/>
    <mergeCell ref="BR20:CA20"/>
    <mergeCell ref="BR21:CA21"/>
    <mergeCell ref="BR19:CA19"/>
    <mergeCell ref="BR31:CA32"/>
    <mergeCell ref="BH27:BQ27"/>
    <mergeCell ref="BH26:BQ26"/>
    <mergeCell ref="BR29:CA29"/>
    <mergeCell ref="BR30:CA30"/>
    <mergeCell ref="BR28:CA28"/>
    <mergeCell ref="CB24:CK25"/>
    <mergeCell ref="CB17:CK17"/>
    <mergeCell ref="CB18:CK18"/>
    <mergeCell ref="BR27:CA27"/>
    <mergeCell ref="BR26:CA26"/>
    <mergeCell ref="CB21:CK21"/>
    <mergeCell ref="CB19:CK19"/>
    <mergeCell ref="CL22:CU22"/>
    <mergeCell ref="CB20:CK20"/>
    <mergeCell ref="BR6:CA6"/>
    <mergeCell ref="CB6:CK6"/>
    <mergeCell ref="CL15:CU15"/>
    <mergeCell ref="CL16:CU16"/>
    <mergeCell ref="BR15:CA15"/>
    <mergeCell ref="BR16:CA16"/>
    <mergeCell ref="CB15:CK15"/>
    <mergeCell ref="CB16:CK16"/>
    <mergeCell ref="AX7:BG7"/>
    <mergeCell ref="CL24:CU25"/>
    <mergeCell ref="CL23:CU23"/>
    <mergeCell ref="CB9:CK9"/>
    <mergeCell ref="CB10:CK10"/>
    <mergeCell ref="CB22:CK22"/>
    <mergeCell ref="CB23:CK23"/>
    <mergeCell ref="CL9:CU9"/>
    <mergeCell ref="CL10:CU10"/>
    <mergeCell ref="CL11:CU12"/>
    <mergeCell ref="CL6:CU6"/>
    <mergeCell ref="CL8:CU8"/>
    <mergeCell ref="CB11:CK12"/>
    <mergeCell ref="CL21:CU21"/>
    <mergeCell ref="CL17:CU17"/>
    <mergeCell ref="CL18:CU18"/>
    <mergeCell ref="CL19:CU19"/>
    <mergeCell ref="CL20:CU20"/>
    <mergeCell ref="CL7:CU7"/>
    <mergeCell ref="AH31:AM32"/>
    <mergeCell ref="BH11:BQ12"/>
    <mergeCell ref="BR11:CA12"/>
    <mergeCell ref="AN24:AW25"/>
    <mergeCell ref="AX24:BG25"/>
    <mergeCell ref="BH24:BQ25"/>
    <mergeCell ref="AN31:AW32"/>
    <mergeCell ref="AX31:BG32"/>
    <mergeCell ref="BR23:CA23"/>
    <mergeCell ref="BH31:BQ32"/>
    <mergeCell ref="CL5:CU5"/>
    <mergeCell ref="A1:CU1"/>
    <mergeCell ref="A2:CU2"/>
    <mergeCell ref="AN4:BQ4"/>
    <mergeCell ref="BR4:CK4"/>
    <mergeCell ref="AH4:AM4"/>
    <mergeCell ref="BR5:CA5"/>
    <mergeCell ref="AX5:BQ5"/>
    <mergeCell ref="CL4:CU4"/>
    <mergeCell ref="CB5:CK5"/>
    <mergeCell ref="CL31:CU32"/>
    <mergeCell ref="CL26:CU26"/>
    <mergeCell ref="CB27:CK27"/>
    <mergeCell ref="CL27:CU27"/>
    <mergeCell ref="CB26:CK26"/>
    <mergeCell ref="CB31:CK32"/>
    <mergeCell ref="CB29:CK29"/>
    <mergeCell ref="CL29:CU29"/>
    <mergeCell ref="CB30:CK30"/>
    <mergeCell ref="CL30:CU30"/>
    <mergeCell ref="CB28:CK28"/>
    <mergeCell ref="CL28:CU28"/>
    <mergeCell ref="AH28:AM28"/>
    <mergeCell ref="AN28:AW28"/>
    <mergeCell ref="AX28:BG28"/>
    <mergeCell ref="BH28:BQ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6"/>
  <sheetViews>
    <sheetView zoomScalePageLayoutView="0" workbookViewId="0" topLeftCell="A1">
      <selection activeCell="BF8" sqref="BF8:BW8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389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39:99" s="41" customFormat="1" ht="12">
      <c r="AM2" s="43"/>
      <c r="AN2" s="43"/>
      <c r="AO2" s="43"/>
      <c r="AP2" s="43"/>
      <c r="AQ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4" t="s">
        <v>56</v>
      </c>
    </row>
    <row r="3" spans="1:99" s="7" customFormat="1" ht="12.75">
      <c r="A3" s="92" t="s">
        <v>25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0"/>
      <c r="AM3" s="73" t="s">
        <v>19</v>
      </c>
      <c r="AN3" s="73"/>
      <c r="AO3" s="73"/>
      <c r="AP3" s="73"/>
      <c r="AQ3" s="73"/>
      <c r="AR3" s="73" t="s">
        <v>190</v>
      </c>
      <c r="AS3" s="73"/>
      <c r="AT3" s="73"/>
      <c r="AU3" s="73"/>
      <c r="AV3" s="73"/>
      <c r="AW3" s="73"/>
      <c r="AX3" s="73"/>
      <c r="AY3" s="73"/>
      <c r="AZ3" s="92" t="s">
        <v>60</v>
      </c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90"/>
    </row>
    <row r="4" spans="1:99" s="7" customFormat="1" ht="12.75">
      <c r="A4" s="8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5"/>
      <c r="AM4" s="74" t="s">
        <v>46</v>
      </c>
      <c r="AN4" s="74"/>
      <c r="AO4" s="74"/>
      <c r="AP4" s="74"/>
      <c r="AQ4" s="74"/>
      <c r="AR4" s="74" t="s">
        <v>57</v>
      </c>
      <c r="AS4" s="74"/>
      <c r="AT4" s="74"/>
      <c r="AU4" s="74"/>
      <c r="AV4" s="74"/>
      <c r="AW4" s="74"/>
      <c r="AX4" s="74"/>
      <c r="AY4" s="74"/>
      <c r="AZ4" s="262" t="s">
        <v>61</v>
      </c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59"/>
      <c r="CF4" s="259"/>
      <c r="CG4" s="260" t="s">
        <v>62</v>
      </c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1"/>
    </row>
    <row r="5" spans="1:99" s="7" customFormat="1" ht="12.75">
      <c r="A5" s="8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5"/>
      <c r="AM5" s="74"/>
      <c r="AN5" s="74"/>
      <c r="AO5" s="74"/>
      <c r="AP5" s="74"/>
      <c r="AQ5" s="74"/>
      <c r="AR5" s="74" t="s">
        <v>58</v>
      </c>
      <c r="AS5" s="74"/>
      <c r="AT5" s="74"/>
      <c r="AU5" s="74"/>
      <c r="AV5" s="74"/>
      <c r="AW5" s="74"/>
      <c r="AX5" s="74"/>
      <c r="AY5" s="74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9"/>
    </row>
    <row r="6" spans="1:99" s="7" customFormat="1" ht="12.7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9"/>
      <c r="AM6" s="74"/>
      <c r="AN6" s="74"/>
      <c r="AO6" s="74"/>
      <c r="AP6" s="74"/>
      <c r="AQ6" s="74"/>
      <c r="AR6" s="83" t="s">
        <v>59</v>
      </c>
      <c r="AS6" s="83"/>
      <c r="AT6" s="83"/>
      <c r="AU6" s="83"/>
      <c r="AV6" s="83"/>
      <c r="AW6" s="83"/>
      <c r="AX6" s="83"/>
      <c r="AY6" s="83"/>
      <c r="AZ6" s="83">
        <v>0</v>
      </c>
      <c r="BA6" s="83"/>
      <c r="BB6" s="83"/>
      <c r="BC6" s="83"/>
      <c r="BD6" s="83"/>
      <c r="BE6" s="83"/>
      <c r="BF6" s="83">
        <v>1</v>
      </c>
      <c r="BG6" s="83"/>
      <c r="BH6" s="83"/>
      <c r="BI6" s="83"/>
      <c r="BJ6" s="83"/>
      <c r="BK6" s="83"/>
      <c r="BL6" s="83">
        <v>2</v>
      </c>
      <c r="BM6" s="83"/>
      <c r="BN6" s="83"/>
      <c r="BO6" s="83"/>
      <c r="BP6" s="83"/>
      <c r="BQ6" s="83"/>
      <c r="BR6" s="83">
        <v>3</v>
      </c>
      <c r="BS6" s="83"/>
      <c r="BT6" s="83"/>
      <c r="BU6" s="83"/>
      <c r="BV6" s="83"/>
      <c r="BW6" s="83"/>
      <c r="BX6" s="83">
        <v>4</v>
      </c>
      <c r="BY6" s="83"/>
      <c r="BZ6" s="83"/>
      <c r="CA6" s="83"/>
      <c r="CB6" s="83"/>
      <c r="CC6" s="83"/>
      <c r="CD6" s="83">
        <v>5</v>
      </c>
      <c r="CE6" s="83"/>
      <c r="CF6" s="83"/>
      <c r="CG6" s="83"/>
      <c r="CH6" s="83"/>
      <c r="CI6" s="83"/>
      <c r="CJ6" s="83">
        <v>6</v>
      </c>
      <c r="CK6" s="83"/>
      <c r="CL6" s="83"/>
      <c r="CM6" s="83"/>
      <c r="CN6" s="83"/>
      <c r="CO6" s="83"/>
      <c r="CP6" s="83" t="s">
        <v>390</v>
      </c>
      <c r="CQ6" s="83"/>
      <c r="CR6" s="83"/>
      <c r="CS6" s="83"/>
      <c r="CT6" s="83"/>
      <c r="CU6" s="83"/>
    </row>
    <row r="7" spans="1:99" s="7" customFormat="1" ht="12.75">
      <c r="A7" s="82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5"/>
      <c r="AM7" s="143">
        <v>2</v>
      </c>
      <c r="AN7" s="143"/>
      <c r="AO7" s="143"/>
      <c r="AP7" s="143"/>
      <c r="AQ7" s="143"/>
      <c r="AR7" s="143">
        <v>3</v>
      </c>
      <c r="AS7" s="143"/>
      <c r="AT7" s="143"/>
      <c r="AU7" s="143"/>
      <c r="AV7" s="143"/>
      <c r="AW7" s="143"/>
      <c r="AX7" s="143"/>
      <c r="AY7" s="143"/>
      <c r="AZ7" s="143">
        <v>4</v>
      </c>
      <c r="BA7" s="143"/>
      <c r="BB7" s="143"/>
      <c r="BC7" s="143"/>
      <c r="BD7" s="143"/>
      <c r="BE7" s="143"/>
      <c r="BF7" s="143">
        <v>5</v>
      </c>
      <c r="BG7" s="143"/>
      <c r="BH7" s="143"/>
      <c r="BI7" s="143"/>
      <c r="BJ7" s="143"/>
      <c r="BK7" s="143"/>
      <c r="BL7" s="143">
        <v>6</v>
      </c>
      <c r="BM7" s="143"/>
      <c r="BN7" s="143"/>
      <c r="BO7" s="143"/>
      <c r="BP7" s="143"/>
      <c r="BQ7" s="143"/>
      <c r="BR7" s="143">
        <v>7</v>
      </c>
      <c r="BS7" s="143"/>
      <c r="BT7" s="143"/>
      <c r="BU7" s="143"/>
      <c r="BV7" s="143"/>
      <c r="BW7" s="143"/>
      <c r="BX7" s="143">
        <v>8</v>
      </c>
      <c r="BY7" s="143"/>
      <c r="BZ7" s="143"/>
      <c r="CA7" s="143"/>
      <c r="CB7" s="143"/>
      <c r="CC7" s="143"/>
      <c r="CD7" s="143">
        <v>9</v>
      </c>
      <c r="CE7" s="143"/>
      <c r="CF7" s="143"/>
      <c r="CG7" s="143"/>
      <c r="CH7" s="143"/>
      <c r="CI7" s="143"/>
      <c r="CJ7" s="143">
        <v>10</v>
      </c>
      <c r="CK7" s="143"/>
      <c r="CL7" s="143"/>
      <c r="CM7" s="143"/>
      <c r="CN7" s="143"/>
      <c r="CO7" s="143"/>
      <c r="CP7" s="143">
        <v>11</v>
      </c>
      <c r="CQ7" s="143"/>
      <c r="CR7" s="143"/>
      <c r="CS7" s="143"/>
      <c r="CT7" s="143"/>
      <c r="CU7" s="143"/>
    </row>
    <row r="8" spans="1:99" ht="15" customHeight="1">
      <c r="A8" s="147" t="s">
        <v>391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9"/>
      <c r="AM8" s="248" t="s">
        <v>26</v>
      </c>
      <c r="AN8" s="248"/>
      <c r="AO8" s="248"/>
      <c r="AP8" s="248"/>
      <c r="AQ8" s="248"/>
      <c r="AR8" s="247">
        <f>249+85+102+19+40+63</f>
        <v>558</v>
      </c>
      <c r="AS8" s="247"/>
      <c r="AT8" s="247"/>
      <c r="AU8" s="247"/>
      <c r="AV8" s="247"/>
      <c r="AW8" s="247"/>
      <c r="AX8" s="247"/>
      <c r="AY8" s="247"/>
      <c r="AZ8" s="247">
        <v>0</v>
      </c>
      <c r="BA8" s="247"/>
      <c r="BB8" s="247"/>
      <c r="BC8" s="247"/>
      <c r="BD8" s="247"/>
      <c r="BE8" s="247"/>
      <c r="BF8" s="247">
        <f>2+1+2+5</f>
        <v>10</v>
      </c>
      <c r="BG8" s="247"/>
      <c r="BH8" s="247"/>
      <c r="BI8" s="247"/>
      <c r="BJ8" s="247"/>
      <c r="BK8" s="247"/>
      <c r="BL8" s="247">
        <f>8+23+33+2+6+34</f>
        <v>106</v>
      </c>
      <c r="BM8" s="247"/>
      <c r="BN8" s="247"/>
      <c r="BO8" s="247"/>
      <c r="BP8" s="247"/>
      <c r="BQ8" s="247"/>
      <c r="BR8" s="247">
        <f>17+17+6+11+4+41</f>
        <v>96</v>
      </c>
      <c r="BS8" s="247"/>
      <c r="BT8" s="247"/>
      <c r="BU8" s="247"/>
      <c r="BV8" s="247"/>
      <c r="BW8" s="247"/>
      <c r="BX8" s="247">
        <f>3+27+8+7+18+82</f>
        <v>145</v>
      </c>
      <c r="BY8" s="247"/>
      <c r="BZ8" s="247"/>
      <c r="CA8" s="247"/>
      <c r="CB8" s="247"/>
      <c r="CC8" s="247"/>
      <c r="CD8" s="247">
        <f>21+13+3+10+14+63</f>
        <v>124</v>
      </c>
      <c r="CE8" s="247"/>
      <c r="CF8" s="247"/>
      <c r="CG8" s="247"/>
      <c r="CH8" s="247"/>
      <c r="CI8" s="247"/>
      <c r="CJ8" s="247">
        <f>18+11+6+12+23</f>
        <v>70</v>
      </c>
      <c r="CK8" s="247"/>
      <c r="CL8" s="247"/>
      <c r="CM8" s="247"/>
      <c r="CN8" s="247"/>
      <c r="CO8" s="247"/>
      <c r="CP8" s="247">
        <v>7</v>
      </c>
      <c r="CQ8" s="247"/>
      <c r="CR8" s="247"/>
      <c r="CS8" s="247"/>
      <c r="CT8" s="247"/>
      <c r="CU8" s="247"/>
    </row>
    <row r="9" spans="1:99" ht="15" customHeight="1">
      <c r="A9" s="242" t="s">
        <v>63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4"/>
      <c r="AM9" s="248" t="s">
        <v>27</v>
      </c>
      <c r="AN9" s="248"/>
      <c r="AO9" s="248"/>
      <c r="AP9" s="248"/>
      <c r="AQ9" s="248"/>
      <c r="AR9" s="252">
        <f>126+42+46+6+20+26</f>
        <v>266</v>
      </c>
      <c r="AS9" s="252"/>
      <c r="AT9" s="252"/>
      <c r="AU9" s="252"/>
      <c r="AV9" s="252"/>
      <c r="AW9" s="252"/>
      <c r="AX9" s="252"/>
      <c r="AY9" s="252"/>
      <c r="AZ9" s="252">
        <v>0</v>
      </c>
      <c r="BA9" s="252"/>
      <c r="BB9" s="252"/>
      <c r="BC9" s="252"/>
      <c r="BD9" s="252"/>
      <c r="BE9" s="252"/>
      <c r="BF9" s="252">
        <v>6</v>
      </c>
      <c r="BG9" s="252"/>
      <c r="BH9" s="252"/>
      <c r="BI9" s="252"/>
      <c r="BJ9" s="252"/>
      <c r="BK9" s="252"/>
      <c r="BL9" s="252">
        <f>3+12+12+5+15</f>
        <v>47</v>
      </c>
      <c r="BM9" s="252"/>
      <c r="BN9" s="252"/>
      <c r="BO9" s="252"/>
      <c r="BP9" s="252"/>
      <c r="BQ9" s="252"/>
      <c r="BR9" s="252">
        <f>8+9+1+3+18</f>
        <v>39</v>
      </c>
      <c r="BS9" s="252"/>
      <c r="BT9" s="252"/>
      <c r="BU9" s="252"/>
      <c r="BV9" s="252"/>
      <c r="BW9" s="252"/>
      <c r="BX9" s="252">
        <f>1+14+3+4+9+41</f>
        <v>72</v>
      </c>
      <c r="BY9" s="252"/>
      <c r="BZ9" s="252"/>
      <c r="CA9" s="252"/>
      <c r="CB9" s="252"/>
      <c r="CC9" s="252"/>
      <c r="CD9" s="252">
        <f>9+5+2+6+9+40</f>
        <v>71</v>
      </c>
      <c r="CE9" s="252"/>
      <c r="CF9" s="252"/>
      <c r="CG9" s="252"/>
      <c r="CH9" s="252"/>
      <c r="CI9" s="252"/>
      <c r="CJ9" s="252">
        <f>10+5+2+3+9</f>
        <v>29</v>
      </c>
      <c r="CK9" s="252"/>
      <c r="CL9" s="252"/>
      <c r="CM9" s="252"/>
      <c r="CN9" s="252"/>
      <c r="CO9" s="252"/>
      <c r="CP9" s="252">
        <v>2</v>
      </c>
      <c r="CQ9" s="252"/>
      <c r="CR9" s="252"/>
      <c r="CS9" s="252"/>
      <c r="CT9" s="252"/>
      <c r="CU9" s="252"/>
    </row>
    <row r="10" spans="1:99" ht="12.75">
      <c r="A10" s="154" t="s">
        <v>392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6"/>
      <c r="AM10" s="151" t="s">
        <v>31</v>
      </c>
      <c r="AN10" s="152"/>
      <c r="AO10" s="152"/>
      <c r="AP10" s="152"/>
      <c r="AQ10" s="153"/>
      <c r="AR10" s="197">
        <v>7</v>
      </c>
      <c r="AS10" s="198"/>
      <c r="AT10" s="198"/>
      <c r="AU10" s="198"/>
      <c r="AV10" s="198"/>
      <c r="AW10" s="198"/>
      <c r="AX10" s="198"/>
      <c r="AY10" s="199"/>
      <c r="AZ10" s="144">
        <v>0</v>
      </c>
      <c r="BA10" s="145"/>
      <c r="BB10" s="145"/>
      <c r="BC10" s="145"/>
      <c r="BD10" s="145"/>
      <c r="BE10" s="146"/>
      <c r="BF10" s="144">
        <v>0</v>
      </c>
      <c r="BG10" s="145"/>
      <c r="BH10" s="145"/>
      <c r="BI10" s="145"/>
      <c r="BJ10" s="145"/>
      <c r="BK10" s="146"/>
      <c r="BL10" s="144">
        <v>3</v>
      </c>
      <c r="BM10" s="145"/>
      <c r="BN10" s="145"/>
      <c r="BO10" s="145"/>
      <c r="BP10" s="145"/>
      <c r="BQ10" s="146"/>
      <c r="BR10" s="144">
        <v>0</v>
      </c>
      <c r="BS10" s="145"/>
      <c r="BT10" s="145"/>
      <c r="BU10" s="145"/>
      <c r="BV10" s="145"/>
      <c r="BW10" s="146"/>
      <c r="BX10" s="197">
        <v>1</v>
      </c>
      <c r="BY10" s="198"/>
      <c r="BZ10" s="198"/>
      <c r="CA10" s="198"/>
      <c r="CB10" s="198"/>
      <c r="CC10" s="199"/>
      <c r="CD10" s="197">
        <v>1</v>
      </c>
      <c r="CE10" s="198"/>
      <c r="CF10" s="198"/>
      <c r="CG10" s="198"/>
      <c r="CH10" s="198"/>
      <c r="CI10" s="199"/>
      <c r="CJ10" s="197">
        <v>0</v>
      </c>
      <c r="CK10" s="198"/>
      <c r="CL10" s="198"/>
      <c r="CM10" s="198"/>
      <c r="CN10" s="198"/>
      <c r="CO10" s="199"/>
      <c r="CP10" s="197">
        <v>2</v>
      </c>
      <c r="CQ10" s="198"/>
      <c r="CR10" s="198"/>
      <c r="CS10" s="198"/>
      <c r="CT10" s="198"/>
      <c r="CU10" s="199"/>
    </row>
    <row r="11" spans="1:99" ht="12.75">
      <c r="A11" s="166" t="s">
        <v>393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8"/>
      <c r="AM11" s="163"/>
      <c r="AN11" s="164"/>
      <c r="AO11" s="164"/>
      <c r="AP11" s="164"/>
      <c r="AQ11" s="165"/>
      <c r="AR11" s="200"/>
      <c r="AS11" s="201"/>
      <c r="AT11" s="201"/>
      <c r="AU11" s="201"/>
      <c r="AV11" s="201"/>
      <c r="AW11" s="201"/>
      <c r="AX11" s="201"/>
      <c r="AY11" s="202"/>
      <c r="AZ11" s="172"/>
      <c r="BA11" s="173"/>
      <c r="BB11" s="173"/>
      <c r="BC11" s="173"/>
      <c r="BD11" s="173"/>
      <c r="BE11" s="174"/>
      <c r="BF11" s="172"/>
      <c r="BG11" s="173"/>
      <c r="BH11" s="173"/>
      <c r="BI11" s="173"/>
      <c r="BJ11" s="173"/>
      <c r="BK11" s="174"/>
      <c r="BL11" s="172"/>
      <c r="BM11" s="173"/>
      <c r="BN11" s="173"/>
      <c r="BO11" s="173"/>
      <c r="BP11" s="173"/>
      <c r="BQ11" s="174"/>
      <c r="BR11" s="172"/>
      <c r="BS11" s="173"/>
      <c r="BT11" s="173"/>
      <c r="BU11" s="173"/>
      <c r="BV11" s="173"/>
      <c r="BW11" s="174"/>
      <c r="BX11" s="200"/>
      <c r="BY11" s="201"/>
      <c r="BZ11" s="201"/>
      <c r="CA11" s="201"/>
      <c r="CB11" s="201"/>
      <c r="CC11" s="202"/>
      <c r="CD11" s="200"/>
      <c r="CE11" s="201"/>
      <c r="CF11" s="201"/>
      <c r="CG11" s="201"/>
      <c r="CH11" s="201"/>
      <c r="CI11" s="202"/>
      <c r="CJ11" s="200"/>
      <c r="CK11" s="201"/>
      <c r="CL11" s="201"/>
      <c r="CM11" s="201"/>
      <c r="CN11" s="201"/>
      <c r="CO11" s="202"/>
      <c r="CP11" s="200"/>
      <c r="CQ11" s="201"/>
      <c r="CR11" s="201"/>
      <c r="CS11" s="201"/>
      <c r="CT11" s="201"/>
      <c r="CU11" s="202"/>
    </row>
    <row r="12" spans="1:99" ht="15" customHeight="1">
      <c r="A12" s="224" t="s">
        <v>63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6"/>
      <c r="AM12" s="163" t="s">
        <v>32</v>
      </c>
      <c r="AN12" s="164"/>
      <c r="AO12" s="164"/>
      <c r="AP12" s="164"/>
      <c r="AQ12" s="165"/>
      <c r="AR12" s="200">
        <v>4</v>
      </c>
      <c r="AS12" s="201"/>
      <c r="AT12" s="201"/>
      <c r="AU12" s="201"/>
      <c r="AV12" s="201"/>
      <c r="AW12" s="201"/>
      <c r="AX12" s="201"/>
      <c r="AY12" s="202"/>
      <c r="AZ12" s="172">
        <v>0</v>
      </c>
      <c r="BA12" s="173"/>
      <c r="BB12" s="173"/>
      <c r="BC12" s="173"/>
      <c r="BD12" s="173"/>
      <c r="BE12" s="174"/>
      <c r="BF12" s="172">
        <v>0</v>
      </c>
      <c r="BG12" s="173"/>
      <c r="BH12" s="173"/>
      <c r="BI12" s="173"/>
      <c r="BJ12" s="173"/>
      <c r="BK12" s="174"/>
      <c r="BL12" s="172">
        <v>1</v>
      </c>
      <c r="BM12" s="173"/>
      <c r="BN12" s="173"/>
      <c r="BO12" s="173"/>
      <c r="BP12" s="173"/>
      <c r="BQ12" s="174"/>
      <c r="BR12" s="172">
        <v>0</v>
      </c>
      <c r="BS12" s="173"/>
      <c r="BT12" s="173"/>
      <c r="BU12" s="173"/>
      <c r="BV12" s="173"/>
      <c r="BW12" s="174"/>
      <c r="BX12" s="200">
        <v>1</v>
      </c>
      <c r="BY12" s="201"/>
      <c r="BZ12" s="201"/>
      <c r="CA12" s="201"/>
      <c r="CB12" s="201"/>
      <c r="CC12" s="202"/>
      <c r="CD12" s="200">
        <v>1</v>
      </c>
      <c r="CE12" s="201"/>
      <c r="CF12" s="201"/>
      <c r="CG12" s="201"/>
      <c r="CH12" s="201"/>
      <c r="CI12" s="202"/>
      <c r="CJ12" s="200">
        <v>0</v>
      </c>
      <c r="CK12" s="201"/>
      <c r="CL12" s="201"/>
      <c r="CM12" s="201"/>
      <c r="CN12" s="201"/>
      <c r="CO12" s="202"/>
      <c r="CP12" s="200">
        <v>1</v>
      </c>
      <c r="CQ12" s="201"/>
      <c r="CR12" s="201"/>
      <c r="CS12" s="201"/>
      <c r="CT12" s="201"/>
      <c r="CU12" s="202"/>
    </row>
    <row r="15" spans="1:99" s="37" customFormat="1" ht="15.75">
      <c r="A15" s="150" t="s">
        <v>326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</row>
    <row r="16" s="41" customFormat="1" ht="12">
      <c r="CU16" s="42" t="s">
        <v>320</v>
      </c>
    </row>
    <row r="17" spans="1:99" s="7" customFormat="1" ht="12.75">
      <c r="A17" s="73" t="s">
        <v>25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 t="s">
        <v>19</v>
      </c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92" t="s">
        <v>47</v>
      </c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90"/>
      <c r="BZ17" s="92" t="s">
        <v>394</v>
      </c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90"/>
    </row>
    <row r="18" spans="1:99" s="7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 t="s">
        <v>46</v>
      </c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97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BZ18" s="97" t="s">
        <v>69</v>
      </c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s="7" customFormat="1" ht="12.75">
      <c r="A19" s="143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>
        <v>2</v>
      </c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86">
        <v>3</v>
      </c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8"/>
      <c r="BZ19" s="186">
        <v>4</v>
      </c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8"/>
    </row>
    <row r="20" spans="1:99" ht="15" customHeight="1">
      <c r="A20" s="138" t="s">
        <v>395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51" t="s">
        <v>26</v>
      </c>
      <c r="AT20" s="152"/>
      <c r="AU20" s="152"/>
      <c r="AV20" s="152"/>
      <c r="AW20" s="152"/>
      <c r="AX20" s="152"/>
      <c r="AY20" s="152"/>
      <c r="AZ20" s="152"/>
      <c r="BA20" s="152"/>
      <c r="BB20" s="152"/>
      <c r="BC20" s="153"/>
      <c r="BD20" s="256">
        <f>32759+9528+5973+2745+11921+12974</f>
        <v>75900</v>
      </c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6">
        <f>3661+9195+7821</f>
        <v>20677</v>
      </c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8"/>
    </row>
    <row r="21" spans="1:99" ht="15" customHeight="1">
      <c r="A21" s="154" t="s">
        <v>396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6"/>
      <c r="AS21" s="151" t="s">
        <v>27</v>
      </c>
      <c r="AT21" s="152"/>
      <c r="AU21" s="152"/>
      <c r="AV21" s="152"/>
      <c r="AW21" s="152"/>
      <c r="AX21" s="152"/>
      <c r="AY21" s="152"/>
      <c r="AZ21" s="152"/>
      <c r="BA21" s="152"/>
      <c r="BB21" s="152"/>
      <c r="BC21" s="153"/>
      <c r="BD21" s="249">
        <f>24910+4951+3112+1758+7427+9450</f>
        <v>51608</v>
      </c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1"/>
      <c r="BZ21" s="249">
        <f>4737+4789+4445</f>
        <v>13971</v>
      </c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1"/>
    </row>
    <row r="22" spans="1:99" ht="12.75">
      <c r="A22" s="230" t="s">
        <v>66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2"/>
      <c r="AS22" s="151" t="s">
        <v>31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3"/>
      <c r="BD22" s="249">
        <f>13380+2900+1581+824+3277+5834</f>
        <v>27796</v>
      </c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1"/>
      <c r="BZ22" s="249">
        <f>3063+2559+2560</f>
        <v>8182</v>
      </c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</row>
    <row r="23" spans="1:99" ht="12.75">
      <c r="A23" s="245" t="s">
        <v>397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163"/>
      <c r="AT23" s="164"/>
      <c r="AU23" s="164"/>
      <c r="AV23" s="164"/>
      <c r="AW23" s="164"/>
      <c r="AX23" s="164"/>
      <c r="AY23" s="164"/>
      <c r="AZ23" s="164"/>
      <c r="BA23" s="164"/>
      <c r="BB23" s="164"/>
      <c r="BC23" s="165"/>
      <c r="BD23" s="253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5"/>
      <c r="BZ23" s="253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5"/>
    </row>
    <row r="24" spans="1:99" ht="15" customHeight="1">
      <c r="A24" s="245" t="s">
        <v>65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163" t="s">
        <v>32</v>
      </c>
      <c r="AT24" s="164"/>
      <c r="AU24" s="164"/>
      <c r="AV24" s="164"/>
      <c r="AW24" s="164"/>
      <c r="AX24" s="164"/>
      <c r="AY24" s="164"/>
      <c r="AZ24" s="164"/>
      <c r="BA24" s="164"/>
      <c r="BB24" s="164"/>
      <c r="BC24" s="165"/>
      <c r="BD24" s="253">
        <f>BD21-BD22</f>
        <v>23812</v>
      </c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3">
        <f>BZ21-BZ22</f>
        <v>5789</v>
      </c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5"/>
    </row>
    <row r="25" s="39" customFormat="1" ht="8.25"/>
    <row r="26" spans="1:48" ht="12.75">
      <c r="A26" s="4" t="s">
        <v>327</v>
      </c>
      <c r="AN26" s="246">
        <f>(227+246+224+246+227+224)/6</f>
        <v>232.33333333333334</v>
      </c>
      <c r="AO26" s="246"/>
      <c r="AP26" s="246"/>
      <c r="AQ26" s="246"/>
      <c r="AR26" s="246"/>
      <c r="AS26" s="246"/>
      <c r="AT26" s="246"/>
      <c r="AU26" s="246"/>
      <c r="AV26" s="4" t="s">
        <v>67</v>
      </c>
    </row>
    <row r="29" spans="1:99" s="37" customFormat="1" ht="15.75">
      <c r="A29" s="150" t="s">
        <v>398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</row>
    <row r="30" spans="26:99" s="41" customFormat="1" ht="12"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4" t="s">
        <v>56</v>
      </c>
    </row>
    <row r="31" spans="1:99" s="7" customFormat="1" ht="12.75">
      <c r="A31" s="73" t="s">
        <v>25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 t="s">
        <v>19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92" t="s">
        <v>47</v>
      </c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90"/>
      <c r="BZ31" s="92" t="s">
        <v>399</v>
      </c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90"/>
    </row>
    <row r="32" spans="1:99" s="7" customFormat="1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 t="s">
        <v>46</v>
      </c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97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9"/>
      <c r="BZ32" s="97" t="s">
        <v>69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9"/>
    </row>
    <row r="33" spans="1:99" s="7" customFormat="1" ht="12.75">
      <c r="A33" s="143">
        <v>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>
        <v>2</v>
      </c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86">
        <v>3</v>
      </c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8"/>
      <c r="BZ33" s="186">
        <v>4</v>
      </c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8"/>
    </row>
    <row r="34" spans="1:99" ht="12.75">
      <c r="A34" s="138" t="s">
        <v>400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51"/>
      <c r="AT34" s="152"/>
      <c r="AU34" s="152"/>
      <c r="AV34" s="152"/>
      <c r="AW34" s="152"/>
      <c r="AX34" s="152"/>
      <c r="AY34" s="152"/>
      <c r="AZ34" s="152"/>
      <c r="BA34" s="152"/>
      <c r="BB34" s="152"/>
      <c r="BC34" s="153"/>
      <c r="BD34" s="144">
        <f>259+27+50</f>
        <v>336</v>
      </c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6"/>
      <c r="BZ34" s="144">
        <f>210+27+41</f>
        <v>278</v>
      </c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6"/>
    </row>
    <row r="35" spans="1:99" ht="12.75">
      <c r="A35" s="265" t="s">
        <v>401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160" t="s">
        <v>26</v>
      </c>
      <c r="AT35" s="161"/>
      <c r="AU35" s="161"/>
      <c r="AV35" s="161"/>
      <c r="AW35" s="161"/>
      <c r="AX35" s="161"/>
      <c r="AY35" s="161"/>
      <c r="AZ35" s="161"/>
      <c r="BA35" s="161"/>
      <c r="BB35" s="161"/>
      <c r="BC35" s="162"/>
      <c r="BD35" s="172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4"/>
      <c r="BZ35" s="172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4"/>
    </row>
    <row r="36" spans="1:99" ht="15" customHeight="1">
      <c r="A36" s="264" t="s">
        <v>422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140" t="s">
        <v>27</v>
      </c>
      <c r="AT36" s="141"/>
      <c r="AU36" s="141"/>
      <c r="AV36" s="141"/>
      <c r="AW36" s="141"/>
      <c r="AX36" s="141"/>
      <c r="AY36" s="141"/>
      <c r="AZ36" s="141"/>
      <c r="BA36" s="141"/>
      <c r="BB36" s="141"/>
      <c r="BC36" s="142"/>
      <c r="BD36" s="123">
        <v>0</v>
      </c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5"/>
      <c r="BZ36" s="123">
        <v>0</v>
      </c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5"/>
    </row>
  </sheetData>
  <sheetProtection/>
  <mergeCells count="136">
    <mergeCell ref="A36:AR36"/>
    <mergeCell ref="AS36:BC36"/>
    <mergeCell ref="BZ32:CU32"/>
    <mergeCell ref="A33:AR33"/>
    <mergeCell ref="AS33:BC33"/>
    <mergeCell ref="BD33:BY33"/>
    <mergeCell ref="BZ33:CU33"/>
    <mergeCell ref="A35:AR35"/>
    <mergeCell ref="AS35:BC35"/>
    <mergeCell ref="BZ34:CU35"/>
    <mergeCell ref="AR3:AY3"/>
    <mergeCell ref="CJ10:CO11"/>
    <mergeCell ref="CP10:CU11"/>
    <mergeCell ref="CG4:CU4"/>
    <mergeCell ref="AZ4:CD4"/>
    <mergeCell ref="BD36:BY36"/>
    <mergeCell ref="BZ36:CU36"/>
    <mergeCell ref="A32:AR32"/>
    <mergeCell ref="AS32:BC32"/>
    <mergeCell ref="BD32:BY32"/>
    <mergeCell ref="A29:CU29"/>
    <mergeCell ref="A31:AR31"/>
    <mergeCell ref="AS31:BC31"/>
    <mergeCell ref="BD31:BY31"/>
    <mergeCell ref="BZ31:CU31"/>
    <mergeCell ref="A1:CU1"/>
    <mergeCell ref="AZ3:CU3"/>
    <mergeCell ref="AM10:AQ11"/>
    <mergeCell ref="AR10:AY11"/>
    <mergeCell ref="AZ10:BE11"/>
    <mergeCell ref="BD17:BY17"/>
    <mergeCell ref="A15:CU15"/>
    <mergeCell ref="AM12:AQ12"/>
    <mergeCell ref="AR12:AY12"/>
    <mergeCell ref="CD12:CI12"/>
    <mergeCell ref="CJ12:CO12"/>
    <mergeCell ref="AZ12:BE12"/>
    <mergeCell ref="CP12:CU12"/>
    <mergeCell ref="AM4:AQ4"/>
    <mergeCell ref="BZ17:CU17"/>
    <mergeCell ref="BZ19:CU19"/>
    <mergeCell ref="A18:AR18"/>
    <mergeCell ref="AS18:BC18"/>
    <mergeCell ref="BD18:BY18"/>
    <mergeCell ref="AS17:BC17"/>
    <mergeCell ref="A17:AR17"/>
    <mergeCell ref="A19:AR19"/>
    <mergeCell ref="AS19:BC19"/>
    <mergeCell ref="A21:AR21"/>
    <mergeCell ref="BD20:BY20"/>
    <mergeCell ref="BZ20:CU20"/>
    <mergeCell ref="A20:AR20"/>
    <mergeCell ref="AS20:BC20"/>
    <mergeCell ref="A3:AL3"/>
    <mergeCell ref="A4:AL4"/>
    <mergeCell ref="AR4:AY4"/>
    <mergeCell ref="CE4:CF4"/>
    <mergeCell ref="AM3:AQ3"/>
    <mergeCell ref="CP9:CU9"/>
    <mergeCell ref="BZ18:CU18"/>
    <mergeCell ref="A24:AR24"/>
    <mergeCell ref="AS24:BC24"/>
    <mergeCell ref="BD24:BY24"/>
    <mergeCell ref="BZ24:CU24"/>
    <mergeCell ref="AS22:BC23"/>
    <mergeCell ref="BD22:BY23"/>
    <mergeCell ref="BZ22:CU23"/>
    <mergeCell ref="BZ21:CU21"/>
    <mergeCell ref="BR7:BW7"/>
    <mergeCell ref="AZ6:BE6"/>
    <mergeCell ref="BX9:CC9"/>
    <mergeCell ref="CP8:CU8"/>
    <mergeCell ref="CP6:CU6"/>
    <mergeCell ref="CJ6:CO6"/>
    <mergeCell ref="CD7:CI7"/>
    <mergeCell ref="CJ7:CO7"/>
    <mergeCell ref="CP7:CU7"/>
    <mergeCell ref="CJ8:CO8"/>
    <mergeCell ref="AM5:AQ5"/>
    <mergeCell ref="AR5:AY5"/>
    <mergeCell ref="AM6:AQ6"/>
    <mergeCell ref="AZ7:BE7"/>
    <mergeCell ref="CD9:CI9"/>
    <mergeCell ref="CJ9:CO9"/>
    <mergeCell ref="CD6:CI6"/>
    <mergeCell ref="BR6:BW6"/>
    <mergeCell ref="BX6:CC6"/>
    <mergeCell ref="BX7:CC7"/>
    <mergeCell ref="BR9:BW9"/>
    <mergeCell ref="AZ9:BE9"/>
    <mergeCell ref="AR9:AY9"/>
    <mergeCell ref="AZ5:CU5"/>
    <mergeCell ref="A11:AL11"/>
    <mergeCell ref="BR8:BW8"/>
    <mergeCell ref="BX8:CC8"/>
    <mergeCell ref="CD8:CI8"/>
    <mergeCell ref="BX10:CC11"/>
    <mergeCell ref="CD10:CI11"/>
    <mergeCell ref="BF9:BK9"/>
    <mergeCell ref="BL9:BQ9"/>
    <mergeCell ref="AR6:AY6"/>
    <mergeCell ref="AR7:AY7"/>
    <mergeCell ref="AM8:AQ8"/>
    <mergeCell ref="AR8:AY8"/>
    <mergeCell ref="AM7:AQ7"/>
    <mergeCell ref="AZ8:BE8"/>
    <mergeCell ref="BD21:BY21"/>
    <mergeCell ref="BF6:BK6"/>
    <mergeCell ref="BL6:BQ6"/>
    <mergeCell ref="BF7:BK7"/>
    <mergeCell ref="BD19:BY19"/>
    <mergeCell ref="BF10:BK11"/>
    <mergeCell ref="BL10:BQ11"/>
    <mergeCell ref="BR10:BW11"/>
    <mergeCell ref="BL12:BQ12"/>
    <mergeCell ref="BF8:BK8"/>
    <mergeCell ref="A5:AL5"/>
    <mergeCell ref="A6:AL6"/>
    <mergeCell ref="A7:AL7"/>
    <mergeCell ref="BL7:BQ7"/>
    <mergeCell ref="BL8:BQ8"/>
    <mergeCell ref="BF12:BK12"/>
    <mergeCell ref="A8:AL8"/>
    <mergeCell ref="A9:AL9"/>
    <mergeCell ref="A10:AL10"/>
    <mergeCell ref="AM9:AQ9"/>
    <mergeCell ref="BD34:BY35"/>
    <mergeCell ref="A12:AL12"/>
    <mergeCell ref="A34:AR34"/>
    <mergeCell ref="AS34:BC34"/>
    <mergeCell ref="BX12:CC12"/>
    <mergeCell ref="BR12:BW12"/>
    <mergeCell ref="A22:AR22"/>
    <mergeCell ref="A23:AR23"/>
    <mergeCell ref="AN26:AU26"/>
    <mergeCell ref="AS21:BC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7"/>
  <sheetViews>
    <sheetView zoomScalePageLayoutView="0" workbookViewId="0" topLeftCell="A7">
      <selection activeCell="AQ30" sqref="AQ30:BI31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402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="41" customFormat="1" ht="12">
      <c r="CU2" s="42" t="s">
        <v>64</v>
      </c>
    </row>
    <row r="3" spans="1:99" s="7" customFormat="1" ht="12.75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 t="s">
        <v>19</v>
      </c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92" t="s">
        <v>70</v>
      </c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90"/>
      <c r="BZ3" s="92" t="s">
        <v>403</v>
      </c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90"/>
    </row>
    <row r="4" spans="1:99" s="7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 t="s">
        <v>46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97" t="s">
        <v>71</v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9"/>
      <c r="BZ4" s="97" t="s">
        <v>68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9"/>
    </row>
    <row r="5" spans="1:99" s="7" customFormat="1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>
        <v>2</v>
      </c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86">
        <v>3</v>
      </c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8"/>
      <c r="BZ5" s="186">
        <v>4</v>
      </c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8"/>
    </row>
    <row r="6" spans="1:99" ht="15" customHeight="1">
      <c r="A6" s="138" t="s">
        <v>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51" t="s">
        <v>26</v>
      </c>
      <c r="AT6" s="152"/>
      <c r="AU6" s="152"/>
      <c r="AV6" s="152"/>
      <c r="AW6" s="152"/>
      <c r="AX6" s="152"/>
      <c r="AY6" s="152"/>
      <c r="AZ6" s="152"/>
      <c r="BA6" s="152"/>
      <c r="BB6" s="152"/>
      <c r="BC6" s="153"/>
      <c r="BD6" s="123">
        <f>270+347+384+629+119+217</f>
        <v>1966</v>
      </c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3">
        <f>274+178+226</f>
        <v>678</v>
      </c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5"/>
    </row>
    <row r="7" spans="1:99" ht="12.75">
      <c r="A7" s="230" t="s">
        <v>73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2"/>
      <c r="AS7" s="151" t="s">
        <v>27</v>
      </c>
      <c r="AT7" s="152"/>
      <c r="AU7" s="152"/>
      <c r="AV7" s="152"/>
      <c r="AW7" s="152"/>
      <c r="AX7" s="152"/>
      <c r="AY7" s="152"/>
      <c r="AZ7" s="152"/>
      <c r="BA7" s="152"/>
      <c r="BB7" s="152"/>
      <c r="BC7" s="153"/>
      <c r="BD7" s="144">
        <v>0</v>
      </c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6"/>
      <c r="BZ7" s="144">
        <v>0</v>
      </c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6"/>
    </row>
    <row r="8" spans="1:99" ht="12.75">
      <c r="A8" s="245" t="s">
        <v>74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163"/>
      <c r="AT8" s="164"/>
      <c r="AU8" s="164"/>
      <c r="AV8" s="164"/>
      <c r="AW8" s="164"/>
      <c r="AX8" s="164"/>
      <c r="AY8" s="164"/>
      <c r="AZ8" s="164"/>
      <c r="BA8" s="164"/>
      <c r="BB8" s="164"/>
      <c r="BC8" s="165"/>
      <c r="BD8" s="172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4"/>
      <c r="BZ8" s="172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266" t="s">
        <v>75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151" t="s">
        <v>31</v>
      </c>
      <c r="AT9" s="152"/>
      <c r="AU9" s="152"/>
      <c r="AV9" s="152"/>
      <c r="AW9" s="152"/>
      <c r="AX9" s="152"/>
      <c r="AY9" s="152"/>
      <c r="AZ9" s="152"/>
      <c r="BA9" s="152"/>
      <c r="BB9" s="152"/>
      <c r="BC9" s="153"/>
      <c r="BD9" s="144">
        <f>5+2+11+3</f>
        <v>21</v>
      </c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6"/>
      <c r="BZ9" s="144">
        <v>5</v>
      </c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6"/>
    </row>
    <row r="10" spans="1:99" ht="12.75">
      <c r="A10" s="245" t="s">
        <v>76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163"/>
      <c r="AT10" s="164"/>
      <c r="AU10" s="164"/>
      <c r="AV10" s="164"/>
      <c r="AW10" s="164"/>
      <c r="AX10" s="164"/>
      <c r="AY10" s="164"/>
      <c r="AZ10" s="164"/>
      <c r="BA10" s="164"/>
      <c r="BB10" s="164"/>
      <c r="BC10" s="165"/>
      <c r="BD10" s="172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4"/>
      <c r="BZ10" s="172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5" customHeight="1">
      <c r="A11" s="245" t="s">
        <v>77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163" t="s">
        <v>32</v>
      </c>
      <c r="AT11" s="164"/>
      <c r="AU11" s="164"/>
      <c r="AV11" s="164"/>
      <c r="AW11" s="164"/>
      <c r="AX11" s="164"/>
      <c r="AY11" s="164"/>
      <c r="AZ11" s="164"/>
      <c r="BA11" s="164"/>
      <c r="BB11" s="164"/>
      <c r="BC11" s="165"/>
      <c r="BD11" s="172">
        <v>1</v>
      </c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2">
        <v>0</v>
      </c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4"/>
    </row>
    <row r="12" spans="1:99" ht="15" customHeight="1">
      <c r="A12" s="245" t="s">
        <v>78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163" t="s">
        <v>33</v>
      </c>
      <c r="AT12" s="164"/>
      <c r="AU12" s="164"/>
      <c r="AV12" s="164"/>
      <c r="AW12" s="164"/>
      <c r="AX12" s="164"/>
      <c r="AY12" s="164"/>
      <c r="AZ12" s="164"/>
      <c r="BA12" s="164"/>
      <c r="BB12" s="164"/>
      <c r="BC12" s="165"/>
      <c r="BD12" s="172">
        <f>6+2+4+11</f>
        <v>23</v>
      </c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2">
        <v>5</v>
      </c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5" customHeight="1">
      <c r="A13" s="245" t="s">
        <v>79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163" t="s">
        <v>34</v>
      </c>
      <c r="AT13" s="164"/>
      <c r="AU13" s="164"/>
      <c r="AV13" s="164"/>
      <c r="AW13" s="164"/>
      <c r="AX13" s="164"/>
      <c r="AY13" s="164"/>
      <c r="AZ13" s="164"/>
      <c r="BA13" s="164"/>
      <c r="BB13" s="164"/>
      <c r="BC13" s="165"/>
      <c r="BD13" s="172">
        <f>103+8+354+100+191</f>
        <v>756</v>
      </c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2">
        <f>7+164+32</f>
        <v>203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4"/>
    </row>
    <row r="14" spans="1:99" ht="15" customHeight="1">
      <c r="A14" s="245" t="s">
        <v>80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163" t="s">
        <v>35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5"/>
      <c r="BD14" s="172">
        <v>1</v>
      </c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2">
        <v>1</v>
      </c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ht="15" customHeight="1">
      <c r="A15" s="245" t="s">
        <v>81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163" t="s">
        <v>36</v>
      </c>
      <c r="AT15" s="164"/>
      <c r="AU15" s="164"/>
      <c r="AV15" s="164"/>
      <c r="AW15" s="164"/>
      <c r="AX15" s="164"/>
      <c r="AY15" s="164"/>
      <c r="AZ15" s="164"/>
      <c r="BA15" s="164"/>
      <c r="BB15" s="164"/>
      <c r="BC15" s="165"/>
      <c r="BD15" s="172">
        <f>3+1+1+6</f>
        <v>11</v>
      </c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2">
        <v>3</v>
      </c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ht="15" customHeight="1">
      <c r="A16" s="245" t="s">
        <v>82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163" t="s">
        <v>37</v>
      </c>
      <c r="AT16" s="164"/>
      <c r="AU16" s="164"/>
      <c r="AV16" s="164"/>
      <c r="AW16" s="164"/>
      <c r="AX16" s="164"/>
      <c r="AY16" s="164"/>
      <c r="AZ16" s="164"/>
      <c r="BA16" s="164"/>
      <c r="BB16" s="164"/>
      <c r="BC16" s="165"/>
      <c r="BD16" s="172">
        <f>167+323+25+513+118+7</f>
        <v>1153</v>
      </c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2">
        <f>256+12+193</f>
        <v>461</v>
      </c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="39" customFormat="1" ht="8.25"/>
    <row r="18" spans="1:54" ht="12.75">
      <c r="A18" s="4" t="s">
        <v>423</v>
      </c>
      <c r="AT18" s="173">
        <f>254+87+91+20+37+64</f>
        <v>553</v>
      </c>
      <c r="AU18" s="173"/>
      <c r="AV18" s="173"/>
      <c r="AW18" s="173"/>
      <c r="AX18" s="173"/>
      <c r="AY18" s="173"/>
      <c r="AZ18" s="173"/>
      <c r="BA18" s="173"/>
      <c r="BB18" s="4" t="s">
        <v>83</v>
      </c>
    </row>
    <row r="21" spans="1:80" s="37" customFormat="1" ht="15.75">
      <c r="A21" s="150" t="s">
        <v>404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</row>
    <row r="22" spans="26:80" s="41" customFormat="1" ht="12"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 t="s">
        <v>56</v>
      </c>
    </row>
    <row r="23" spans="1:81" s="7" customFormat="1" ht="12.75">
      <c r="A23" s="73" t="s">
        <v>25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 t="s">
        <v>19</v>
      </c>
      <c r="AI23" s="73"/>
      <c r="AJ23" s="73"/>
      <c r="AK23" s="73"/>
      <c r="AL23" s="73"/>
      <c r="AM23" s="73"/>
      <c r="AN23" s="73"/>
      <c r="AO23" s="73"/>
      <c r="AP23" s="73"/>
      <c r="AQ23" s="92" t="s">
        <v>84</v>
      </c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90"/>
      <c r="BJ23" s="92" t="s">
        <v>405</v>
      </c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90"/>
      <c r="CC23" s="15"/>
    </row>
    <row r="24" spans="1:81" s="7" customFormat="1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 t="s">
        <v>46</v>
      </c>
      <c r="AI24" s="74"/>
      <c r="AJ24" s="74"/>
      <c r="AK24" s="74"/>
      <c r="AL24" s="74"/>
      <c r="AM24" s="74"/>
      <c r="AN24" s="74"/>
      <c r="AO24" s="74"/>
      <c r="AP24" s="74"/>
      <c r="AQ24" s="82" t="s">
        <v>85</v>
      </c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2" t="s">
        <v>44</v>
      </c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  <c r="CC24" s="15"/>
    </row>
    <row r="25" spans="1:81" s="7" customFormat="1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82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5"/>
      <c r="BJ25" s="82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15"/>
    </row>
    <row r="26" spans="1:81" s="7" customFormat="1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97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9"/>
      <c r="BJ26" s="97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9"/>
      <c r="CC26" s="15"/>
    </row>
    <row r="27" spans="1:81" s="7" customFormat="1" ht="12.75">
      <c r="A27" s="143">
        <v>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>
        <v>2</v>
      </c>
      <c r="AI27" s="143"/>
      <c r="AJ27" s="143"/>
      <c r="AK27" s="143"/>
      <c r="AL27" s="143"/>
      <c r="AM27" s="143"/>
      <c r="AN27" s="143"/>
      <c r="AO27" s="143"/>
      <c r="AP27" s="143"/>
      <c r="AQ27" s="186">
        <v>3</v>
      </c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8"/>
      <c r="BJ27" s="186">
        <v>4</v>
      </c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5"/>
    </row>
    <row r="28" spans="1:99" ht="12.75">
      <c r="A28" s="267" t="s">
        <v>391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151" t="s">
        <v>26</v>
      </c>
      <c r="AI28" s="152"/>
      <c r="AJ28" s="152"/>
      <c r="AK28" s="152"/>
      <c r="AL28" s="152"/>
      <c r="AM28" s="152"/>
      <c r="AN28" s="152"/>
      <c r="AO28" s="152"/>
      <c r="AP28" s="153"/>
      <c r="AQ28" s="151" t="s">
        <v>55</v>
      </c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3"/>
      <c r="BJ28" s="144">
        <v>558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6"/>
      <c r="CC28" s="67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ht="12.75">
      <c r="A29" s="268" t="s">
        <v>86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163"/>
      <c r="AI29" s="164"/>
      <c r="AJ29" s="164"/>
      <c r="AK29" s="164"/>
      <c r="AL29" s="164"/>
      <c r="AM29" s="164"/>
      <c r="AN29" s="164"/>
      <c r="AO29" s="164"/>
      <c r="AP29" s="165"/>
      <c r="AQ29" s="163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72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4"/>
      <c r="CC29" s="67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2.75">
      <c r="A30" s="269" t="s">
        <v>87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151"/>
      <c r="AI30" s="152"/>
      <c r="AJ30" s="152"/>
      <c r="AK30" s="152"/>
      <c r="AL30" s="152"/>
      <c r="AM30" s="152"/>
      <c r="AN30" s="152"/>
      <c r="AO30" s="152"/>
      <c r="AP30" s="153"/>
      <c r="AQ30" s="270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2"/>
      <c r="BJ30" s="144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6"/>
      <c r="CC30" s="67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ht="12.75">
      <c r="A31" s="245" t="s">
        <v>406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163"/>
      <c r="AI31" s="164"/>
      <c r="AJ31" s="164"/>
      <c r="AK31" s="164"/>
      <c r="AL31" s="164"/>
      <c r="AM31" s="164"/>
      <c r="AN31" s="164"/>
      <c r="AO31" s="164"/>
      <c r="AP31" s="165"/>
      <c r="AQ31" s="273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5"/>
      <c r="BJ31" s="172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4"/>
      <c r="CC31" s="67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5" customHeight="1">
      <c r="A32" s="264" t="s">
        <v>430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140" t="s">
        <v>27</v>
      </c>
      <c r="AI32" s="141"/>
      <c r="AJ32" s="141"/>
      <c r="AK32" s="141"/>
      <c r="AL32" s="141"/>
      <c r="AM32" s="141"/>
      <c r="AN32" s="141"/>
      <c r="AO32" s="141"/>
      <c r="AP32" s="142"/>
      <c r="AQ32" s="276" t="s">
        <v>437</v>
      </c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8"/>
      <c r="BJ32" s="123">
        <v>558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  <c r="CC32" s="67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ht="1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140" t="s">
        <v>31</v>
      </c>
      <c r="AI33" s="141"/>
      <c r="AJ33" s="141"/>
      <c r="AK33" s="141"/>
      <c r="AL33" s="141"/>
      <c r="AM33" s="141"/>
      <c r="AN33" s="141"/>
      <c r="AO33" s="141"/>
      <c r="AP33" s="142"/>
      <c r="AQ33" s="276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8"/>
      <c r="BJ33" s="123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5"/>
      <c r="CC33" s="67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ht="1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140" t="s">
        <v>32</v>
      </c>
      <c r="AI34" s="141"/>
      <c r="AJ34" s="141"/>
      <c r="AK34" s="141"/>
      <c r="AL34" s="141"/>
      <c r="AM34" s="141"/>
      <c r="AN34" s="141"/>
      <c r="AO34" s="141"/>
      <c r="AP34" s="142"/>
      <c r="AQ34" s="276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8"/>
      <c r="BJ34" s="123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5"/>
      <c r="CC34" s="67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ht="1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140" t="s">
        <v>33</v>
      </c>
      <c r="AI35" s="141"/>
      <c r="AJ35" s="141"/>
      <c r="AK35" s="141"/>
      <c r="AL35" s="141"/>
      <c r="AM35" s="141"/>
      <c r="AN35" s="141"/>
      <c r="AO35" s="141"/>
      <c r="AP35" s="142"/>
      <c r="AQ35" s="276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8"/>
      <c r="BJ35" s="123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5"/>
      <c r="CC35" s="67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ht="1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140" t="s">
        <v>34</v>
      </c>
      <c r="AI36" s="141"/>
      <c r="AJ36" s="141"/>
      <c r="AK36" s="141"/>
      <c r="AL36" s="141"/>
      <c r="AM36" s="141"/>
      <c r="AN36" s="141"/>
      <c r="AO36" s="141"/>
      <c r="AP36" s="142"/>
      <c r="AQ36" s="276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8"/>
      <c r="BJ36" s="123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5"/>
      <c r="CC36" s="67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ht="1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140" t="s">
        <v>35</v>
      </c>
      <c r="AI37" s="141"/>
      <c r="AJ37" s="141"/>
      <c r="AK37" s="141"/>
      <c r="AL37" s="141"/>
      <c r="AM37" s="141"/>
      <c r="AN37" s="141"/>
      <c r="AO37" s="141"/>
      <c r="AP37" s="142"/>
      <c r="AQ37" s="276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8"/>
      <c r="BJ37" s="123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67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</sheetData>
  <sheetProtection/>
  <mergeCells count="107">
    <mergeCell ref="BJ35:CB35"/>
    <mergeCell ref="A37:AG37"/>
    <mergeCell ref="AH37:AP37"/>
    <mergeCell ref="AQ37:BI37"/>
    <mergeCell ref="BJ37:CB37"/>
    <mergeCell ref="A36:AG36"/>
    <mergeCell ref="AH36:AP36"/>
    <mergeCell ref="AQ36:BI36"/>
    <mergeCell ref="BJ36:CB36"/>
    <mergeCell ref="A34:AG34"/>
    <mergeCell ref="AH34:AP34"/>
    <mergeCell ref="AQ34:BI34"/>
    <mergeCell ref="AQ32:BI32"/>
    <mergeCell ref="A35:AG35"/>
    <mergeCell ref="AH35:AP35"/>
    <mergeCell ref="AQ35:BI35"/>
    <mergeCell ref="A33:AG33"/>
    <mergeCell ref="AH33:AP33"/>
    <mergeCell ref="AQ33:BI33"/>
    <mergeCell ref="BJ33:CB33"/>
    <mergeCell ref="BJ34:CB34"/>
    <mergeCell ref="BJ32:CB32"/>
    <mergeCell ref="A30:AG30"/>
    <mergeCell ref="AH30:AP31"/>
    <mergeCell ref="AQ30:BI31"/>
    <mergeCell ref="BJ30:CB31"/>
    <mergeCell ref="A31:AG31"/>
    <mergeCell ref="A32:AG32"/>
    <mergeCell ref="AH32:AP32"/>
    <mergeCell ref="A27:AG27"/>
    <mergeCell ref="AH27:AP27"/>
    <mergeCell ref="AQ27:BI27"/>
    <mergeCell ref="BJ27:CB27"/>
    <mergeCell ref="A28:AG28"/>
    <mergeCell ref="AH28:AP29"/>
    <mergeCell ref="AQ28:BI29"/>
    <mergeCell ref="BJ28:CB29"/>
    <mergeCell ref="A29:AG29"/>
    <mergeCell ref="BD11:BY11"/>
    <mergeCell ref="A12:AR12"/>
    <mergeCell ref="AS12:BC12"/>
    <mergeCell ref="BD12:BY12"/>
    <mergeCell ref="A10:AR10"/>
    <mergeCell ref="AS9:BC10"/>
    <mergeCell ref="A11:AR11"/>
    <mergeCell ref="AS11:BC11"/>
    <mergeCell ref="BZ12:CU12"/>
    <mergeCell ref="BD3:BY3"/>
    <mergeCell ref="BD5:BY5"/>
    <mergeCell ref="A6:AR6"/>
    <mergeCell ref="A4:AR4"/>
    <mergeCell ref="AS3:BC3"/>
    <mergeCell ref="A5:AR5"/>
    <mergeCell ref="A3:AR3"/>
    <mergeCell ref="A7:AR7"/>
    <mergeCell ref="A8:AR8"/>
    <mergeCell ref="A1:CU1"/>
    <mergeCell ref="BZ11:CU11"/>
    <mergeCell ref="BD9:BY10"/>
    <mergeCell ref="BZ9:CU10"/>
    <mergeCell ref="BZ6:CU6"/>
    <mergeCell ref="AS6:BC6"/>
    <mergeCell ref="BZ3:CU3"/>
    <mergeCell ref="BZ5:CU5"/>
    <mergeCell ref="AS4:BC4"/>
    <mergeCell ref="BZ7:CU8"/>
    <mergeCell ref="BD14:BY14"/>
    <mergeCell ref="BZ14:CU14"/>
    <mergeCell ref="A13:AR13"/>
    <mergeCell ref="AS13:BC13"/>
    <mergeCell ref="BD13:BY13"/>
    <mergeCell ref="BZ13:CU13"/>
    <mergeCell ref="BZ16:CU16"/>
    <mergeCell ref="A15:AR15"/>
    <mergeCell ref="AS15:BC15"/>
    <mergeCell ref="BD15:BY15"/>
    <mergeCell ref="BZ15:CU15"/>
    <mergeCell ref="BD16:BY16"/>
    <mergeCell ref="BZ4:CU4"/>
    <mergeCell ref="AS7:BC8"/>
    <mergeCell ref="BD7:BY8"/>
    <mergeCell ref="BD6:BY6"/>
    <mergeCell ref="BD4:BY4"/>
    <mergeCell ref="AS5:BC5"/>
    <mergeCell ref="AT18:BA18"/>
    <mergeCell ref="A9:AR9"/>
    <mergeCell ref="A16:AR16"/>
    <mergeCell ref="AS16:BC16"/>
    <mergeCell ref="A14:AR14"/>
    <mergeCell ref="AS14:BC14"/>
    <mergeCell ref="AH24:AP24"/>
    <mergeCell ref="AQ24:BI24"/>
    <mergeCell ref="BJ24:CB24"/>
    <mergeCell ref="A23:AG23"/>
    <mergeCell ref="AH23:AP23"/>
    <mergeCell ref="AQ23:BI23"/>
    <mergeCell ref="BJ23:CB23"/>
    <mergeCell ref="A26:AG26"/>
    <mergeCell ref="AH26:AP26"/>
    <mergeCell ref="AQ26:BI26"/>
    <mergeCell ref="BJ26:CB26"/>
    <mergeCell ref="A21:CB21"/>
    <mergeCell ref="A25:AG25"/>
    <mergeCell ref="AH25:AP25"/>
    <mergeCell ref="AQ25:BI25"/>
    <mergeCell ref="BJ25:CB25"/>
    <mergeCell ref="A24:AG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6"/>
  <sheetViews>
    <sheetView tabSelected="1" zoomScalePageLayoutView="0" workbookViewId="0" topLeftCell="A13">
      <selection activeCell="BT34" sqref="BT34:CG34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254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="41" customFormat="1" ht="12">
      <c r="CU2" s="44" t="s">
        <v>56</v>
      </c>
    </row>
    <row r="3" spans="1:99" s="7" customFormat="1" ht="12.75">
      <c r="A3" s="143" t="s">
        <v>88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 t="s">
        <v>17</v>
      </c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 t="s">
        <v>407</v>
      </c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</row>
    <row r="4" spans="1:99" s="7" customFormat="1" ht="12.75">
      <c r="A4" s="143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>
        <v>2</v>
      </c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>
        <v>3</v>
      </c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</row>
    <row r="5" spans="1:99" ht="12.75">
      <c r="A5" s="138" t="s">
        <v>408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51" t="s">
        <v>26</v>
      </c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3"/>
      <c r="BS5" s="144">
        <f>57+11+213</f>
        <v>281</v>
      </c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6"/>
    </row>
    <row r="6" spans="1:99" ht="12.75">
      <c r="A6" s="282" t="s">
        <v>409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163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5"/>
      <c r="BS6" s="172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283" t="s">
        <v>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151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3"/>
      <c r="BS7" s="284">
        <v>8</v>
      </c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6"/>
    </row>
    <row r="8" spans="1:99" ht="12.75">
      <c r="A8" s="266" t="s">
        <v>255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160" t="s">
        <v>27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2"/>
      <c r="BS8" s="287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9"/>
    </row>
    <row r="9" spans="1:99" ht="15" customHeight="1">
      <c r="A9" s="264" t="s">
        <v>256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140" t="s">
        <v>31</v>
      </c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S9" s="279">
        <v>0</v>
      </c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1"/>
    </row>
    <row r="10" spans="1:99" ht="15" customHeight="1">
      <c r="A10" s="264" t="s">
        <v>257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140" t="s">
        <v>32</v>
      </c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2"/>
      <c r="BS10" s="279">
        <v>0</v>
      </c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1"/>
    </row>
    <row r="11" spans="1:99" ht="15" customHeight="1">
      <c r="A11" s="264" t="s">
        <v>258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140" t="s">
        <v>33</v>
      </c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2"/>
      <c r="BS11" s="279">
        <v>0</v>
      </c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1"/>
    </row>
    <row r="12" spans="1:99" ht="15" customHeight="1">
      <c r="A12" s="264" t="s">
        <v>259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140" t="s">
        <v>34</v>
      </c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2"/>
      <c r="BS12" s="279">
        <v>0</v>
      </c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1"/>
    </row>
    <row r="13" spans="1:99" ht="15" customHeight="1">
      <c r="A13" s="264" t="s">
        <v>260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140" t="s">
        <v>35</v>
      </c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2"/>
      <c r="BS13" s="279">
        <v>273</v>
      </c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1"/>
    </row>
    <row r="14" spans="1:99" ht="15" customHeight="1">
      <c r="A14" s="264" t="s">
        <v>261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140" t="s">
        <v>36</v>
      </c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2"/>
      <c r="BS14" s="279">
        <v>0</v>
      </c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</row>
    <row r="15" spans="1:99" ht="12.75">
      <c r="A15" s="269" t="s">
        <v>262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151" t="s">
        <v>37</v>
      </c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3"/>
      <c r="BS15" s="284">
        <v>0</v>
      </c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6"/>
    </row>
    <row r="16" spans="1:99" ht="12.75">
      <c r="A16" s="245" t="s">
        <v>424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163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5"/>
      <c r="BS16" s="287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9"/>
    </row>
    <row r="17" spans="1:99" ht="15" customHeight="1">
      <c r="A17" s="264" t="s">
        <v>263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140" t="s">
        <v>38</v>
      </c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2"/>
      <c r="BS17" s="279">
        <v>0</v>
      </c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1"/>
    </row>
    <row r="18" spans="1:99" ht="15" customHeight="1">
      <c r="A18" s="264" t="s">
        <v>264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140" t="s">
        <v>39</v>
      </c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2"/>
      <c r="BS18" s="279">
        <v>0</v>
      </c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1"/>
    </row>
    <row r="21" spans="1:99" s="37" customFormat="1" ht="15.75">
      <c r="A21" s="150" t="s">
        <v>265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</row>
    <row r="22" s="41" customFormat="1" ht="12">
      <c r="CU22" s="42" t="s">
        <v>295</v>
      </c>
    </row>
    <row r="23" spans="1:99" s="7" customFormat="1" ht="12.75">
      <c r="A23" s="73" t="s">
        <v>89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 t="s">
        <v>19</v>
      </c>
      <c r="Y23" s="73"/>
      <c r="Z23" s="73"/>
      <c r="AA23" s="73"/>
      <c r="AB23" s="73"/>
      <c r="AC23" s="73"/>
      <c r="AD23" s="186" t="s">
        <v>296</v>
      </c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8"/>
      <c r="BF23" s="186" t="s">
        <v>297</v>
      </c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8"/>
    </row>
    <row r="24" spans="1:99" s="7" customFormat="1" ht="12.75">
      <c r="A24" s="74" t="s">
        <v>90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 t="s">
        <v>46</v>
      </c>
      <c r="Y24" s="74"/>
      <c r="Z24" s="74"/>
      <c r="AA24" s="74"/>
      <c r="AB24" s="74"/>
      <c r="AC24" s="74"/>
      <c r="AD24" s="74" t="s">
        <v>47</v>
      </c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 t="s">
        <v>49</v>
      </c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 t="s">
        <v>47</v>
      </c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 t="s">
        <v>49</v>
      </c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 t="s">
        <v>92</v>
      </c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</row>
    <row r="25" spans="1:99" s="7" customFormat="1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 t="s">
        <v>91</v>
      </c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 t="s">
        <v>194</v>
      </c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 t="s">
        <v>93</v>
      </c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</row>
    <row r="26" spans="1:99" s="7" customFormat="1" ht="12.75">
      <c r="A26" s="186">
        <v>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8"/>
      <c r="X26" s="143">
        <v>2</v>
      </c>
      <c r="Y26" s="143"/>
      <c r="Z26" s="143"/>
      <c r="AA26" s="143"/>
      <c r="AB26" s="143"/>
      <c r="AC26" s="143"/>
      <c r="AD26" s="143">
        <v>3</v>
      </c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>
        <v>4</v>
      </c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>
        <v>5</v>
      </c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>
        <v>6</v>
      </c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>
        <v>7</v>
      </c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</row>
    <row r="27" spans="1:99" ht="15" customHeight="1">
      <c r="A27" s="139" t="s">
        <v>434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 t="s">
        <v>26</v>
      </c>
      <c r="Y27" s="141"/>
      <c r="Z27" s="141"/>
      <c r="AA27" s="141"/>
      <c r="AB27" s="141"/>
      <c r="AC27" s="142"/>
      <c r="AD27" s="290">
        <f>AD28+AD30+AD31+AD32+AD33+AD34+AD35</f>
        <v>22</v>
      </c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2"/>
      <c r="AR27" s="290">
        <f>AR28+AR30+AR31+AR32+AR33+AR34+AR35</f>
        <v>15</v>
      </c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  <c r="BF27" s="290">
        <f>BF28+BF30+BF31+BF32+BF33+BF34+BF35</f>
        <v>381</v>
      </c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2"/>
      <c r="BT27" s="279">
        <v>273</v>
      </c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1"/>
      <c r="CH27" s="290">
        <f>CH28+CH30+CH31+CH32+CH33+CH34+CH35</f>
        <v>180</v>
      </c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2"/>
    </row>
    <row r="28" spans="1:99" ht="12.75">
      <c r="A28" s="283" t="s">
        <v>66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151"/>
      <c r="Y28" s="152"/>
      <c r="Z28" s="152"/>
      <c r="AA28" s="152"/>
      <c r="AB28" s="152"/>
      <c r="AC28" s="153"/>
      <c r="AD28" s="296">
        <f>5+1+3</f>
        <v>9</v>
      </c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8"/>
      <c r="AR28" s="296">
        <v>3</v>
      </c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8"/>
      <c r="BF28" s="296">
        <f>22+69+53+20</f>
        <v>164</v>
      </c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8"/>
      <c r="BT28" s="284">
        <f>11+69</f>
        <v>80</v>
      </c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6"/>
      <c r="CH28" s="296">
        <f>11+33+12+22</f>
        <v>78</v>
      </c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8"/>
    </row>
    <row r="29" spans="1:99" ht="12.75">
      <c r="A29" s="245" t="s">
        <v>410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163" t="s">
        <v>27</v>
      </c>
      <c r="Y29" s="164"/>
      <c r="Z29" s="164"/>
      <c r="AA29" s="164"/>
      <c r="AB29" s="164"/>
      <c r="AC29" s="165"/>
      <c r="AD29" s="293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5"/>
      <c r="AR29" s="293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5"/>
      <c r="BF29" s="293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5"/>
      <c r="BT29" s="287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9"/>
      <c r="CH29" s="293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5"/>
    </row>
    <row r="30" spans="1:99" ht="15" customHeight="1">
      <c r="A30" s="245" t="s">
        <v>413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163" t="s">
        <v>31</v>
      </c>
      <c r="Y30" s="164"/>
      <c r="Z30" s="164"/>
      <c r="AA30" s="164"/>
      <c r="AB30" s="164"/>
      <c r="AC30" s="165"/>
      <c r="AD30" s="293">
        <v>1</v>
      </c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5"/>
      <c r="AR30" s="293">
        <v>1</v>
      </c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5"/>
      <c r="BF30" s="293">
        <v>10</v>
      </c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5"/>
      <c r="BT30" s="287">
        <v>10</v>
      </c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9"/>
      <c r="CH30" s="293">
        <v>8</v>
      </c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5"/>
    </row>
    <row r="31" spans="1:99" ht="15" customHeight="1">
      <c r="A31" s="245" t="s">
        <v>412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163" t="s">
        <v>32</v>
      </c>
      <c r="Y31" s="164"/>
      <c r="Z31" s="164"/>
      <c r="AA31" s="164"/>
      <c r="AB31" s="164"/>
      <c r="AC31" s="165"/>
      <c r="AD31" s="293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5"/>
      <c r="AR31" s="293">
        <v>0</v>
      </c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5"/>
      <c r="BF31" s="293">
        <v>0</v>
      </c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5"/>
      <c r="BT31" s="287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9"/>
      <c r="CH31" s="293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5"/>
    </row>
    <row r="32" spans="1:99" ht="15" customHeight="1">
      <c r="A32" s="245" t="s">
        <v>411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163" t="s">
        <v>33</v>
      </c>
      <c r="Y32" s="164"/>
      <c r="Z32" s="164"/>
      <c r="AA32" s="164"/>
      <c r="AB32" s="164"/>
      <c r="AC32" s="165"/>
      <c r="AD32" s="293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5"/>
      <c r="AR32" s="293">
        <v>0</v>
      </c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5"/>
      <c r="BF32" s="293">
        <v>0</v>
      </c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5"/>
      <c r="BT32" s="287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9"/>
      <c r="CH32" s="293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5"/>
    </row>
    <row r="33" spans="1:99" ht="15" customHeight="1">
      <c r="A33" s="245" t="s">
        <v>414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163" t="s">
        <v>34</v>
      </c>
      <c r="Y33" s="164"/>
      <c r="Z33" s="164"/>
      <c r="AA33" s="164"/>
      <c r="AB33" s="164"/>
      <c r="AC33" s="165"/>
      <c r="AD33" s="293">
        <v>1</v>
      </c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5"/>
      <c r="AR33" s="293">
        <v>0</v>
      </c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5"/>
      <c r="BF33" s="293">
        <v>16</v>
      </c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5"/>
      <c r="BT33" s="287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9"/>
      <c r="CH33" s="293">
        <v>6</v>
      </c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5"/>
    </row>
    <row r="34" spans="1:99" ht="15" customHeight="1">
      <c r="A34" s="245" t="s">
        <v>415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163" t="s">
        <v>35</v>
      </c>
      <c r="Y34" s="164"/>
      <c r="Z34" s="164"/>
      <c r="AA34" s="164"/>
      <c r="AB34" s="164"/>
      <c r="AC34" s="165"/>
      <c r="AD34" s="293">
        <v>2</v>
      </c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5"/>
      <c r="AR34" s="293">
        <v>2</v>
      </c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5"/>
      <c r="BF34" s="293">
        <v>36</v>
      </c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5"/>
      <c r="BT34" s="497">
        <v>36</v>
      </c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9"/>
      <c r="CH34" s="293">
        <v>18</v>
      </c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5"/>
    </row>
    <row r="35" spans="1:99" ht="12.75">
      <c r="A35" s="269" t="s">
        <v>266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151" t="s">
        <v>36</v>
      </c>
      <c r="Y35" s="152"/>
      <c r="Z35" s="152"/>
      <c r="AA35" s="152"/>
      <c r="AB35" s="152"/>
      <c r="AC35" s="153"/>
      <c r="AD35" s="296">
        <v>9</v>
      </c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8"/>
      <c r="AR35" s="296">
        <v>9</v>
      </c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8"/>
      <c r="BF35" s="296">
        <f>11+144</f>
        <v>155</v>
      </c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8"/>
      <c r="BT35" s="500">
        <v>147</v>
      </c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2"/>
      <c r="CH35" s="296">
        <f>6+64</f>
        <v>70</v>
      </c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8"/>
    </row>
    <row r="36" spans="1:99" ht="12.75">
      <c r="A36" s="245" t="s">
        <v>90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163"/>
      <c r="Y36" s="164"/>
      <c r="Z36" s="164"/>
      <c r="AA36" s="164"/>
      <c r="AB36" s="164"/>
      <c r="AC36" s="165"/>
      <c r="AD36" s="293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5"/>
      <c r="AR36" s="293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5"/>
      <c r="BF36" s="293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5"/>
      <c r="BT36" s="497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9"/>
      <c r="CH36" s="293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5"/>
    </row>
  </sheetData>
  <sheetProtection/>
  <mergeCells count="129">
    <mergeCell ref="CH32:CU32"/>
    <mergeCell ref="A32:W32"/>
    <mergeCell ref="X32:AC32"/>
    <mergeCell ref="AD32:AQ32"/>
    <mergeCell ref="AR32:BE32"/>
    <mergeCell ref="BF32:BS32"/>
    <mergeCell ref="BT32:CG32"/>
    <mergeCell ref="X31:AC31"/>
    <mergeCell ref="AD31:AQ31"/>
    <mergeCell ref="AR31:BE31"/>
    <mergeCell ref="BF31:BS31"/>
    <mergeCell ref="BT31:CG31"/>
    <mergeCell ref="CH31:CU31"/>
    <mergeCell ref="BT33:CG33"/>
    <mergeCell ref="CH33:CU33"/>
    <mergeCell ref="A30:W30"/>
    <mergeCell ref="X30:AC30"/>
    <mergeCell ref="AD30:AQ30"/>
    <mergeCell ref="AR30:BE30"/>
    <mergeCell ref="BF30:BS30"/>
    <mergeCell ref="BT30:CG30"/>
    <mergeCell ref="CH30:CU30"/>
    <mergeCell ref="A31:W31"/>
    <mergeCell ref="A11:BC11"/>
    <mergeCell ref="BD11:BR11"/>
    <mergeCell ref="A15:BC15"/>
    <mergeCell ref="A17:BC17"/>
    <mergeCell ref="BD17:BR17"/>
    <mergeCell ref="A33:W33"/>
    <mergeCell ref="X33:AC33"/>
    <mergeCell ref="AD33:AQ33"/>
    <mergeCell ref="AR33:BE33"/>
    <mergeCell ref="BF33:BS33"/>
    <mergeCell ref="CH28:CU29"/>
    <mergeCell ref="AD28:AQ29"/>
    <mergeCell ref="AR28:BE29"/>
    <mergeCell ref="BF28:BS29"/>
    <mergeCell ref="BT28:CG29"/>
    <mergeCell ref="A5:BC5"/>
    <mergeCell ref="BS5:CU6"/>
    <mergeCell ref="BD5:BR6"/>
    <mergeCell ref="AR26:BE26"/>
    <mergeCell ref="CH25:CU25"/>
    <mergeCell ref="CH35:CU36"/>
    <mergeCell ref="A24:W24"/>
    <mergeCell ref="X24:AC24"/>
    <mergeCell ref="BT35:CG36"/>
    <mergeCell ref="A35:W35"/>
    <mergeCell ref="X35:AC36"/>
    <mergeCell ref="AD35:AQ36"/>
    <mergeCell ref="AR35:BE36"/>
    <mergeCell ref="A36:W36"/>
    <mergeCell ref="AD26:AQ26"/>
    <mergeCell ref="BF35:BS36"/>
    <mergeCell ref="A34:W34"/>
    <mergeCell ref="BT34:CG34"/>
    <mergeCell ref="X34:AC34"/>
    <mergeCell ref="AD34:AQ34"/>
    <mergeCell ref="AR34:BE34"/>
    <mergeCell ref="BF34:BS34"/>
    <mergeCell ref="CH34:CU34"/>
    <mergeCell ref="A29:W29"/>
    <mergeCell ref="BT26:CG26"/>
    <mergeCell ref="BF26:BS26"/>
    <mergeCell ref="CH26:CU26"/>
    <mergeCell ref="CH27:CU27"/>
    <mergeCell ref="BT27:CG27"/>
    <mergeCell ref="X29:AC29"/>
    <mergeCell ref="A26:W26"/>
    <mergeCell ref="X26:AC26"/>
    <mergeCell ref="BD15:BR16"/>
    <mergeCell ref="BS15:CU16"/>
    <mergeCell ref="A16:BC16"/>
    <mergeCell ref="A28:W28"/>
    <mergeCell ref="X28:AC28"/>
    <mergeCell ref="A27:W27"/>
    <mergeCell ref="X27:AC27"/>
    <mergeCell ref="AD27:AQ27"/>
    <mergeCell ref="AR27:BE27"/>
    <mergeCell ref="BF27:BS27"/>
    <mergeCell ref="A12:BC12"/>
    <mergeCell ref="BD12:BR12"/>
    <mergeCell ref="A14:BC14"/>
    <mergeCell ref="BT25:CG25"/>
    <mergeCell ref="BS12:CU12"/>
    <mergeCell ref="A13:BC13"/>
    <mergeCell ref="BD13:BR13"/>
    <mergeCell ref="BS13:CU13"/>
    <mergeCell ref="BD14:BR14"/>
    <mergeCell ref="BS14:CU14"/>
    <mergeCell ref="A7:BC7"/>
    <mergeCell ref="BD7:BR7"/>
    <mergeCell ref="BS7:CU8"/>
    <mergeCell ref="BD9:BR9"/>
    <mergeCell ref="A25:W25"/>
    <mergeCell ref="X25:AC25"/>
    <mergeCell ref="AD25:AQ25"/>
    <mergeCell ref="AR25:BE25"/>
    <mergeCell ref="BF25:BS25"/>
    <mergeCell ref="BS11:CU11"/>
    <mergeCell ref="BD8:BR8"/>
    <mergeCell ref="A3:BC3"/>
    <mergeCell ref="BD3:BR3"/>
    <mergeCell ref="BS3:CU3"/>
    <mergeCell ref="A9:BC9"/>
    <mergeCell ref="A4:BC4"/>
    <mergeCell ref="BD4:BR4"/>
    <mergeCell ref="BS4:CU4"/>
    <mergeCell ref="A8:BC8"/>
    <mergeCell ref="A6:BC6"/>
    <mergeCell ref="AD24:AQ24"/>
    <mergeCell ref="AR24:BE24"/>
    <mergeCell ref="BF24:BS24"/>
    <mergeCell ref="CH24:CU24"/>
    <mergeCell ref="BT24:CG24"/>
    <mergeCell ref="A1:CU1"/>
    <mergeCell ref="A10:BC10"/>
    <mergeCell ref="BD10:BR10"/>
    <mergeCell ref="BS10:CU10"/>
    <mergeCell ref="BS9:CU9"/>
    <mergeCell ref="X23:AC23"/>
    <mergeCell ref="AD23:BE23"/>
    <mergeCell ref="BF23:CU23"/>
    <mergeCell ref="BS17:CU17"/>
    <mergeCell ref="A18:BC18"/>
    <mergeCell ref="BD18:BR18"/>
    <mergeCell ref="BS18:CU18"/>
    <mergeCell ref="A21:CU21"/>
    <mergeCell ref="A23:W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4"/>
  <sheetViews>
    <sheetView zoomScalePageLayoutView="0" workbookViewId="0" topLeftCell="A1">
      <selection activeCell="AH20" sqref="AH20:AQ20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357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37" customFormat="1" ht="15.75">
      <c r="A2" s="150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99" s="40" customFormat="1" ht="15.75">
      <c r="A3" s="356" t="s">
        <v>95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31:99" s="8" customFormat="1" ht="12"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1" t="s">
        <v>56</v>
      </c>
    </row>
    <row r="5" spans="1:99" s="45" customFormat="1" ht="11.25">
      <c r="A5" s="357" t="s">
        <v>25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9"/>
      <c r="AE5" s="351" t="s">
        <v>19</v>
      </c>
      <c r="AF5" s="351"/>
      <c r="AG5" s="351"/>
      <c r="AH5" s="351" t="s">
        <v>47</v>
      </c>
      <c r="AI5" s="351"/>
      <c r="AJ5" s="351"/>
      <c r="AK5" s="351"/>
      <c r="AL5" s="351"/>
      <c r="AM5" s="351"/>
      <c r="AN5" s="351"/>
      <c r="AO5" s="351"/>
      <c r="AP5" s="351"/>
      <c r="AQ5" s="351"/>
      <c r="AR5" s="352" t="s">
        <v>303</v>
      </c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4"/>
      <c r="CD5" s="351" t="s">
        <v>97</v>
      </c>
      <c r="CE5" s="351"/>
      <c r="CF5" s="351"/>
      <c r="CG5" s="351"/>
      <c r="CH5" s="351"/>
      <c r="CI5" s="351"/>
      <c r="CJ5" s="351"/>
      <c r="CK5" s="351"/>
      <c r="CL5" s="351"/>
      <c r="CM5" s="351" t="s">
        <v>224</v>
      </c>
      <c r="CN5" s="351"/>
      <c r="CO5" s="351"/>
      <c r="CP5" s="351"/>
      <c r="CQ5" s="351"/>
      <c r="CR5" s="351"/>
      <c r="CS5" s="351"/>
      <c r="CT5" s="351"/>
      <c r="CU5" s="351"/>
    </row>
    <row r="6" spans="1:99" s="45" customFormat="1" ht="11.25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2"/>
      <c r="AE6" s="355" t="s">
        <v>141</v>
      </c>
      <c r="AF6" s="355"/>
      <c r="AG6" s="355"/>
      <c r="AH6" s="355" t="s">
        <v>96</v>
      </c>
      <c r="AI6" s="355"/>
      <c r="AJ6" s="355"/>
      <c r="AK6" s="355"/>
      <c r="AL6" s="355"/>
      <c r="AM6" s="355"/>
      <c r="AN6" s="355"/>
      <c r="AO6" s="355"/>
      <c r="AP6" s="355"/>
      <c r="AQ6" s="355"/>
      <c r="AR6" s="355" t="s">
        <v>100</v>
      </c>
      <c r="AS6" s="355"/>
      <c r="AT6" s="355"/>
      <c r="AU6" s="355"/>
      <c r="AV6" s="355"/>
      <c r="AW6" s="355"/>
      <c r="AX6" s="355"/>
      <c r="AY6" s="355"/>
      <c r="AZ6" s="355"/>
      <c r="BA6" s="355" t="s">
        <v>101</v>
      </c>
      <c r="BB6" s="355"/>
      <c r="BC6" s="355"/>
      <c r="BD6" s="355"/>
      <c r="BE6" s="355"/>
      <c r="BF6" s="355"/>
      <c r="BG6" s="355"/>
      <c r="BH6" s="355"/>
      <c r="BI6" s="355"/>
      <c r="BJ6" s="355"/>
      <c r="BK6" s="355" t="s">
        <v>103</v>
      </c>
      <c r="BL6" s="355"/>
      <c r="BM6" s="355"/>
      <c r="BN6" s="355"/>
      <c r="BO6" s="355"/>
      <c r="BP6" s="355"/>
      <c r="BQ6" s="355"/>
      <c r="BR6" s="355"/>
      <c r="BS6" s="355"/>
      <c r="BT6" s="355" t="s">
        <v>101</v>
      </c>
      <c r="BU6" s="355"/>
      <c r="BV6" s="355"/>
      <c r="BW6" s="355"/>
      <c r="BX6" s="355"/>
      <c r="BY6" s="355"/>
      <c r="BZ6" s="355"/>
      <c r="CA6" s="355"/>
      <c r="CB6" s="355"/>
      <c r="CC6" s="355"/>
      <c r="CD6" s="355" t="s">
        <v>98</v>
      </c>
      <c r="CE6" s="355"/>
      <c r="CF6" s="355"/>
      <c r="CG6" s="355"/>
      <c r="CH6" s="355"/>
      <c r="CI6" s="355"/>
      <c r="CJ6" s="355"/>
      <c r="CK6" s="355"/>
      <c r="CL6" s="355"/>
      <c r="CM6" s="355" t="s">
        <v>130</v>
      </c>
      <c r="CN6" s="355"/>
      <c r="CO6" s="355"/>
      <c r="CP6" s="355"/>
      <c r="CQ6" s="355"/>
      <c r="CR6" s="355"/>
      <c r="CS6" s="355"/>
      <c r="CT6" s="355"/>
      <c r="CU6" s="355"/>
    </row>
    <row r="7" spans="1:99" s="45" customFormat="1" ht="11.25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5"/>
      <c r="AE7" s="355" t="s">
        <v>142</v>
      </c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 t="s">
        <v>131</v>
      </c>
      <c r="AS7" s="355"/>
      <c r="AT7" s="355"/>
      <c r="AU7" s="355"/>
      <c r="AV7" s="355"/>
      <c r="AW7" s="355"/>
      <c r="AX7" s="355"/>
      <c r="AY7" s="355"/>
      <c r="AZ7" s="355"/>
      <c r="BA7" s="355" t="s">
        <v>102</v>
      </c>
      <c r="BB7" s="355"/>
      <c r="BC7" s="355"/>
      <c r="BD7" s="355"/>
      <c r="BE7" s="355"/>
      <c r="BF7" s="355"/>
      <c r="BG7" s="355"/>
      <c r="BH7" s="355"/>
      <c r="BI7" s="355"/>
      <c r="BJ7" s="355"/>
      <c r="BK7" s="355" t="s">
        <v>131</v>
      </c>
      <c r="BL7" s="355"/>
      <c r="BM7" s="355"/>
      <c r="BN7" s="355"/>
      <c r="BO7" s="355"/>
      <c r="BP7" s="355"/>
      <c r="BQ7" s="355"/>
      <c r="BR7" s="355"/>
      <c r="BS7" s="355"/>
      <c r="BT7" s="355" t="s">
        <v>102</v>
      </c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 t="s">
        <v>99</v>
      </c>
      <c r="CN7" s="355"/>
      <c r="CO7" s="355"/>
      <c r="CP7" s="355"/>
      <c r="CQ7" s="355"/>
      <c r="CR7" s="355"/>
      <c r="CS7" s="355"/>
      <c r="CT7" s="355"/>
      <c r="CU7" s="355"/>
    </row>
    <row r="8" spans="1:99" s="45" customFormat="1" ht="11.25">
      <c r="A8" s="360">
        <v>1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  <c r="AE8" s="344">
        <v>2</v>
      </c>
      <c r="AF8" s="344"/>
      <c r="AG8" s="344"/>
      <c r="AH8" s="344">
        <v>3</v>
      </c>
      <c r="AI8" s="344"/>
      <c r="AJ8" s="344"/>
      <c r="AK8" s="344"/>
      <c r="AL8" s="344"/>
      <c r="AM8" s="344"/>
      <c r="AN8" s="344"/>
      <c r="AO8" s="344"/>
      <c r="AP8" s="344"/>
      <c r="AQ8" s="344"/>
      <c r="AR8" s="344">
        <v>4</v>
      </c>
      <c r="AS8" s="344"/>
      <c r="AT8" s="344"/>
      <c r="AU8" s="344"/>
      <c r="AV8" s="344"/>
      <c r="AW8" s="344"/>
      <c r="AX8" s="344"/>
      <c r="AY8" s="344"/>
      <c r="AZ8" s="344"/>
      <c r="BA8" s="348">
        <v>5</v>
      </c>
      <c r="BB8" s="349"/>
      <c r="BC8" s="349"/>
      <c r="BD8" s="349"/>
      <c r="BE8" s="349"/>
      <c r="BF8" s="349"/>
      <c r="BG8" s="349"/>
      <c r="BH8" s="349"/>
      <c r="BI8" s="349"/>
      <c r="BJ8" s="350"/>
      <c r="BK8" s="344">
        <v>6</v>
      </c>
      <c r="BL8" s="344"/>
      <c r="BM8" s="344"/>
      <c r="BN8" s="344"/>
      <c r="BO8" s="344"/>
      <c r="BP8" s="344"/>
      <c r="BQ8" s="344"/>
      <c r="BR8" s="344"/>
      <c r="BS8" s="344"/>
      <c r="BT8" s="344">
        <v>7</v>
      </c>
      <c r="BU8" s="344"/>
      <c r="BV8" s="344"/>
      <c r="BW8" s="344"/>
      <c r="BX8" s="344"/>
      <c r="BY8" s="344"/>
      <c r="BZ8" s="344"/>
      <c r="CA8" s="344"/>
      <c r="CB8" s="344"/>
      <c r="CC8" s="344"/>
      <c r="CD8" s="344">
        <v>8</v>
      </c>
      <c r="CE8" s="344"/>
      <c r="CF8" s="344"/>
      <c r="CG8" s="344"/>
      <c r="CH8" s="344"/>
      <c r="CI8" s="344"/>
      <c r="CJ8" s="344"/>
      <c r="CK8" s="344"/>
      <c r="CL8" s="344"/>
      <c r="CM8" s="344">
        <v>9</v>
      </c>
      <c r="CN8" s="344"/>
      <c r="CO8" s="344"/>
      <c r="CP8" s="344"/>
      <c r="CQ8" s="344"/>
      <c r="CR8" s="344"/>
      <c r="CS8" s="344"/>
      <c r="CT8" s="344"/>
      <c r="CU8" s="344"/>
    </row>
    <row r="9" spans="1:99" s="8" customFormat="1" ht="12">
      <c r="A9" s="372" t="s">
        <v>127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4"/>
      <c r="AE9" s="317" t="s">
        <v>26</v>
      </c>
      <c r="AF9" s="318"/>
      <c r="AG9" s="319"/>
      <c r="AH9" s="308">
        <f>AH11+AH14+AH28+AH34</f>
        <v>173</v>
      </c>
      <c r="AI9" s="309"/>
      <c r="AJ9" s="309"/>
      <c r="AK9" s="309"/>
      <c r="AL9" s="309"/>
      <c r="AM9" s="309"/>
      <c r="AN9" s="309"/>
      <c r="AO9" s="309"/>
      <c r="AP9" s="309"/>
      <c r="AQ9" s="310"/>
      <c r="AR9" s="323" t="s">
        <v>55</v>
      </c>
      <c r="AS9" s="324"/>
      <c r="AT9" s="324"/>
      <c r="AU9" s="324"/>
      <c r="AV9" s="324"/>
      <c r="AW9" s="324"/>
      <c r="AX9" s="324"/>
      <c r="AY9" s="324"/>
      <c r="AZ9" s="325"/>
      <c r="BA9" s="323" t="s">
        <v>55</v>
      </c>
      <c r="BB9" s="324"/>
      <c r="BC9" s="324"/>
      <c r="BD9" s="324"/>
      <c r="BE9" s="324"/>
      <c r="BF9" s="324"/>
      <c r="BG9" s="324"/>
      <c r="BH9" s="324"/>
      <c r="BI9" s="324"/>
      <c r="BJ9" s="325"/>
      <c r="BK9" s="323" t="s">
        <v>55</v>
      </c>
      <c r="BL9" s="324"/>
      <c r="BM9" s="324"/>
      <c r="BN9" s="324"/>
      <c r="BO9" s="324"/>
      <c r="BP9" s="324"/>
      <c r="BQ9" s="324"/>
      <c r="BR9" s="324"/>
      <c r="BS9" s="325"/>
      <c r="BT9" s="323" t="s">
        <v>55</v>
      </c>
      <c r="BU9" s="324"/>
      <c r="BV9" s="324"/>
      <c r="BW9" s="324"/>
      <c r="BX9" s="324"/>
      <c r="BY9" s="324"/>
      <c r="BZ9" s="324"/>
      <c r="CA9" s="324"/>
      <c r="CB9" s="324"/>
      <c r="CC9" s="325"/>
      <c r="CD9" s="308">
        <f>CD11+CD14+CD28+CD34</f>
        <v>161</v>
      </c>
      <c r="CE9" s="309"/>
      <c r="CF9" s="309"/>
      <c r="CG9" s="309"/>
      <c r="CH9" s="309"/>
      <c r="CI9" s="309"/>
      <c r="CJ9" s="309"/>
      <c r="CK9" s="309"/>
      <c r="CL9" s="310"/>
      <c r="CM9" s="308">
        <v>4</v>
      </c>
      <c r="CN9" s="309"/>
      <c r="CO9" s="309"/>
      <c r="CP9" s="309"/>
      <c r="CQ9" s="309"/>
      <c r="CR9" s="309"/>
      <c r="CS9" s="309"/>
      <c r="CT9" s="309"/>
      <c r="CU9" s="310"/>
    </row>
    <row r="10" spans="1:99" s="8" customFormat="1" ht="12">
      <c r="A10" s="375" t="s">
        <v>321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7"/>
      <c r="AE10" s="305"/>
      <c r="AF10" s="306"/>
      <c r="AG10" s="307"/>
      <c r="AH10" s="299"/>
      <c r="AI10" s="300"/>
      <c r="AJ10" s="300"/>
      <c r="AK10" s="300"/>
      <c r="AL10" s="300"/>
      <c r="AM10" s="300"/>
      <c r="AN10" s="300"/>
      <c r="AO10" s="300"/>
      <c r="AP10" s="300"/>
      <c r="AQ10" s="301"/>
      <c r="AR10" s="326"/>
      <c r="AS10" s="327"/>
      <c r="AT10" s="327"/>
      <c r="AU10" s="327"/>
      <c r="AV10" s="327"/>
      <c r="AW10" s="327"/>
      <c r="AX10" s="327"/>
      <c r="AY10" s="327"/>
      <c r="AZ10" s="328"/>
      <c r="BA10" s="326"/>
      <c r="BB10" s="327"/>
      <c r="BC10" s="327"/>
      <c r="BD10" s="327"/>
      <c r="BE10" s="327"/>
      <c r="BF10" s="327"/>
      <c r="BG10" s="327"/>
      <c r="BH10" s="327"/>
      <c r="BI10" s="327"/>
      <c r="BJ10" s="328"/>
      <c r="BK10" s="326"/>
      <c r="BL10" s="327"/>
      <c r="BM10" s="327"/>
      <c r="BN10" s="327"/>
      <c r="BO10" s="327"/>
      <c r="BP10" s="327"/>
      <c r="BQ10" s="327"/>
      <c r="BR10" s="327"/>
      <c r="BS10" s="328"/>
      <c r="BT10" s="326"/>
      <c r="BU10" s="327"/>
      <c r="BV10" s="327"/>
      <c r="BW10" s="327"/>
      <c r="BX10" s="327"/>
      <c r="BY10" s="327"/>
      <c r="BZ10" s="327"/>
      <c r="CA10" s="327"/>
      <c r="CB10" s="327"/>
      <c r="CC10" s="328"/>
      <c r="CD10" s="299"/>
      <c r="CE10" s="300"/>
      <c r="CF10" s="300"/>
      <c r="CG10" s="300"/>
      <c r="CH10" s="300"/>
      <c r="CI10" s="300"/>
      <c r="CJ10" s="300"/>
      <c r="CK10" s="300"/>
      <c r="CL10" s="301"/>
      <c r="CM10" s="299"/>
      <c r="CN10" s="300"/>
      <c r="CO10" s="300"/>
      <c r="CP10" s="300"/>
      <c r="CQ10" s="300"/>
      <c r="CR10" s="300"/>
      <c r="CS10" s="300"/>
      <c r="CT10" s="300"/>
      <c r="CU10" s="301"/>
    </row>
    <row r="11" spans="1:99" s="8" customFormat="1" ht="12">
      <c r="A11" s="378" t="s">
        <v>147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80"/>
      <c r="AE11" s="317" t="s">
        <v>27</v>
      </c>
      <c r="AF11" s="318"/>
      <c r="AG11" s="319"/>
      <c r="AH11" s="308">
        <v>3</v>
      </c>
      <c r="AI11" s="309"/>
      <c r="AJ11" s="309"/>
      <c r="AK11" s="309"/>
      <c r="AL11" s="309"/>
      <c r="AM11" s="309"/>
      <c r="AN11" s="309"/>
      <c r="AO11" s="309"/>
      <c r="AP11" s="309"/>
      <c r="AQ11" s="310"/>
      <c r="AR11" s="308">
        <v>2</v>
      </c>
      <c r="AS11" s="309"/>
      <c r="AT11" s="309"/>
      <c r="AU11" s="309"/>
      <c r="AV11" s="309"/>
      <c r="AW11" s="309"/>
      <c r="AX11" s="309"/>
      <c r="AY11" s="309"/>
      <c r="AZ11" s="310"/>
      <c r="BA11" s="308">
        <v>2</v>
      </c>
      <c r="BB11" s="309"/>
      <c r="BC11" s="309"/>
      <c r="BD11" s="309"/>
      <c r="BE11" s="309"/>
      <c r="BF11" s="309"/>
      <c r="BG11" s="309"/>
      <c r="BH11" s="309"/>
      <c r="BI11" s="309"/>
      <c r="BJ11" s="310"/>
      <c r="BK11" s="308">
        <v>1</v>
      </c>
      <c r="BL11" s="309"/>
      <c r="BM11" s="309"/>
      <c r="BN11" s="309"/>
      <c r="BO11" s="309"/>
      <c r="BP11" s="309"/>
      <c r="BQ11" s="309"/>
      <c r="BR11" s="309"/>
      <c r="BS11" s="310"/>
      <c r="BT11" s="308"/>
      <c r="BU11" s="309"/>
      <c r="BV11" s="309"/>
      <c r="BW11" s="309"/>
      <c r="BX11" s="309"/>
      <c r="BY11" s="309"/>
      <c r="BZ11" s="309"/>
      <c r="CA11" s="309"/>
      <c r="CB11" s="309"/>
      <c r="CC11" s="310"/>
      <c r="CD11" s="308">
        <v>3</v>
      </c>
      <c r="CE11" s="309"/>
      <c r="CF11" s="309"/>
      <c r="CG11" s="309"/>
      <c r="CH11" s="309"/>
      <c r="CI11" s="309"/>
      <c r="CJ11" s="309"/>
      <c r="CK11" s="309"/>
      <c r="CL11" s="310"/>
      <c r="CM11" s="323" t="s">
        <v>55</v>
      </c>
      <c r="CN11" s="324"/>
      <c r="CO11" s="324"/>
      <c r="CP11" s="324"/>
      <c r="CQ11" s="324"/>
      <c r="CR11" s="324"/>
      <c r="CS11" s="324"/>
      <c r="CT11" s="324"/>
      <c r="CU11" s="325"/>
    </row>
    <row r="12" spans="1:99" s="8" customFormat="1" ht="12">
      <c r="A12" s="381" t="s">
        <v>104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3"/>
      <c r="AE12" s="305"/>
      <c r="AF12" s="306"/>
      <c r="AG12" s="307"/>
      <c r="AH12" s="299"/>
      <c r="AI12" s="300"/>
      <c r="AJ12" s="300"/>
      <c r="AK12" s="300"/>
      <c r="AL12" s="300"/>
      <c r="AM12" s="300"/>
      <c r="AN12" s="300"/>
      <c r="AO12" s="300"/>
      <c r="AP12" s="300"/>
      <c r="AQ12" s="301"/>
      <c r="AR12" s="299"/>
      <c r="AS12" s="300"/>
      <c r="AT12" s="300"/>
      <c r="AU12" s="300"/>
      <c r="AV12" s="300"/>
      <c r="AW12" s="300"/>
      <c r="AX12" s="300"/>
      <c r="AY12" s="300"/>
      <c r="AZ12" s="301"/>
      <c r="BA12" s="299"/>
      <c r="BB12" s="300"/>
      <c r="BC12" s="300"/>
      <c r="BD12" s="300"/>
      <c r="BE12" s="300"/>
      <c r="BF12" s="300"/>
      <c r="BG12" s="300"/>
      <c r="BH12" s="300"/>
      <c r="BI12" s="300"/>
      <c r="BJ12" s="301"/>
      <c r="BK12" s="299"/>
      <c r="BL12" s="300"/>
      <c r="BM12" s="300"/>
      <c r="BN12" s="300"/>
      <c r="BO12" s="300"/>
      <c r="BP12" s="300"/>
      <c r="BQ12" s="300"/>
      <c r="BR12" s="300"/>
      <c r="BS12" s="301"/>
      <c r="BT12" s="299"/>
      <c r="BU12" s="300"/>
      <c r="BV12" s="300"/>
      <c r="BW12" s="300"/>
      <c r="BX12" s="300"/>
      <c r="BY12" s="300"/>
      <c r="BZ12" s="300"/>
      <c r="CA12" s="300"/>
      <c r="CB12" s="300"/>
      <c r="CC12" s="301"/>
      <c r="CD12" s="299"/>
      <c r="CE12" s="300"/>
      <c r="CF12" s="300"/>
      <c r="CG12" s="300"/>
      <c r="CH12" s="300"/>
      <c r="CI12" s="300"/>
      <c r="CJ12" s="300"/>
      <c r="CK12" s="300"/>
      <c r="CL12" s="301"/>
      <c r="CM12" s="326"/>
      <c r="CN12" s="327"/>
      <c r="CO12" s="327"/>
      <c r="CP12" s="327"/>
      <c r="CQ12" s="327"/>
      <c r="CR12" s="327"/>
      <c r="CS12" s="327"/>
      <c r="CT12" s="327"/>
      <c r="CU12" s="328"/>
    </row>
    <row r="13" spans="1:99" s="8" customFormat="1" ht="12">
      <c r="A13" s="390" t="s">
        <v>267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2"/>
      <c r="AE13" s="317" t="s">
        <v>31</v>
      </c>
      <c r="AF13" s="318"/>
      <c r="AG13" s="319"/>
      <c r="AH13" s="308">
        <v>2</v>
      </c>
      <c r="AI13" s="309"/>
      <c r="AJ13" s="309"/>
      <c r="AK13" s="309"/>
      <c r="AL13" s="309"/>
      <c r="AM13" s="309"/>
      <c r="AN13" s="309"/>
      <c r="AO13" s="309"/>
      <c r="AP13" s="309"/>
      <c r="AQ13" s="310"/>
      <c r="AR13" s="308">
        <v>1</v>
      </c>
      <c r="AS13" s="309"/>
      <c r="AT13" s="309"/>
      <c r="AU13" s="309"/>
      <c r="AV13" s="309"/>
      <c r="AW13" s="309"/>
      <c r="AX13" s="309"/>
      <c r="AY13" s="309"/>
      <c r="AZ13" s="310"/>
      <c r="BA13" s="308">
        <v>1</v>
      </c>
      <c r="BB13" s="309"/>
      <c r="BC13" s="309"/>
      <c r="BD13" s="309"/>
      <c r="BE13" s="309"/>
      <c r="BF13" s="309"/>
      <c r="BG13" s="309"/>
      <c r="BH13" s="309"/>
      <c r="BI13" s="309"/>
      <c r="BJ13" s="310"/>
      <c r="BK13" s="308">
        <v>1</v>
      </c>
      <c r="BL13" s="309"/>
      <c r="BM13" s="309"/>
      <c r="BN13" s="309"/>
      <c r="BO13" s="309"/>
      <c r="BP13" s="309"/>
      <c r="BQ13" s="309"/>
      <c r="BR13" s="309"/>
      <c r="BS13" s="310"/>
      <c r="BT13" s="308"/>
      <c r="BU13" s="309"/>
      <c r="BV13" s="309"/>
      <c r="BW13" s="309"/>
      <c r="BX13" s="309"/>
      <c r="BY13" s="309"/>
      <c r="BZ13" s="309"/>
      <c r="CA13" s="309"/>
      <c r="CB13" s="309"/>
      <c r="CC13" s="310"/>
      <c r="CD13" s="308">
        <v>2</v>
      </c>
      <c r="CE13" s="309"/>
      <c r="CF13" s="309"/>
      <c r="CG13" s="309"/>
      <c r="CH13" s="309"/>
      <c r="CI13" s="309"/>
      <c r="CJ13" s="309"/>
      <c r="CK13" s="309"/>
      <c r="CL13" s="310"/>
      <c r="CM13" s="323" t="s">
        <v>55</v>
      </c>
      <c r="CN13" s="324"/>
      <c r="CO13" s="324"/>
      <c r="CP13" s="324"/>
      <c r="CQ13" s="324"/>
      <c r="CR13" s="324"/>
      <c r="CS13" s="324"/>
      <c r="CT13" s="324"/>
      <c r="CU13" s="325"/>
    </row>
    <row r="14" spans="1:99" s="8" customFormat="1" ht="12">
      <c r="A14" s="320" t="s">
        <v>107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2"/>
      <c r="AE14" s="317" t="s">
        <v>32</v>
      </c>
      <c r="AF14" s="318"/>
      <c r="AG14" s="319"/>
      <c r="AH14" s="308">
        <v>74</v>
      </c>
      <c r="AI14" s="309"/>
      <c r="AJ14" s="309"/>
      <c r="AK14" s="309"/>
      <c r="AL14" s="309"/>
      <c r="AM14" s="309"/>
      <c r="AN14" s="309"/>
      <c r="AO14" s="309"/>
      <c r="AP14" s="309"/>
      <c r="AQ14" s="310"/>
      <c r="AR14" s="308">
        <v>31</v>
      </c>
      <c r="AS14" s="309"/>
      <c r="AT14" s="309"/>
      <c r="AU14" s="309"/>
      <c r="AV14" s="309"/>
      <c r="AW14" s="309"/>
      <c r="AX14" s="309"/>
      <c r="AY14" s="309"/>
      <c r="AZ14" s="310"/>
      <c r="BA14" s="308">
        <v>24</v>
      </c>
      <c r="BB14" s="309"/>
      <c r="BC14" s="309"/>
      <c r="BD14" s="309"/>
      <c r="BE14" s="309"/>
      <c r="BF14" s="309"/>
      <c r="BG14" s="309"/>
      <c r="BH14" s="309"/>
      <c r="BI14" s="309"/>
      <c r="BJ14" s="310"/>
      <c r="BK14" s="308">
        <v>39</v>
      </c>
      <c r="BL14" s="309"/>
      <c r="BM14" s="309"/>
      <c r="BN14" s="309"/>
      <c r="BO14" s="309"/>
      <c r="BP14" s="309"/>
      <c r="BQ14" s="309"/>
      <c r="BR14" s="309"/>
      <c r="BS14" s="310"/>
      <c r="BT14" s="308">
        <v>32</v>
      </c>
      <c r="BU14" s="309"/>
      <c r="BV14" s="309"/>
      <c r="BW14" s="309"/>
      <c r="BX14" s="309"/>
      <c r="BY14" s="309"/>
      <c r="BZ14" s="309"/>
      <c r="CA14" s="309"/>
      <c r="CB14" s="309"/>
      <c r="CC14" s="310"/>
      <c r="CD14" s="308">
        <v>74</v>
      </c>
      <c r="CE14" s="309"/>
      <c r="CF14" s="309"/>
      <c r="CG14" s="309"/>
      <c r="CH14" s="309"/>
      <c r="CI14" s="309"/>
      <c r="CJ14" s="309"/>
      <c r="CK14" s="309"/>
      <c r="CL14" s="310"/>
      <c r="CM14" s="308">
        <v>1</v>
      </c>
      <c r="CN14" s="309"/>
      <c r="CO14" s="309"/>
      <c r="CP14" s="309"/>
      <c r="CQ14" s="309"/>
      <c r="CR14" s="309"/>
      <c r="CS14" s="309"/>
      <c r="CT14" s="309"/>
      <c r="CU14" s="310"/>
    </row>
    <row r="15" spans="1:99" s="8" customFormat="1" ht="12">
      <c r="A15" s="314" t="s">
        <v>304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6"/>
      <c r="AE15" s="305"/>
      <c r="AF15" s="306"/>
      <c r="AG15" s="307"/>
      <c r="AH15" s="299"/>
      <c r="AI15" s="300"/>
      <c r="AJ15" s="300"/>
      <c r="AK15" s="300"/>
      <c r="AL15" s="300"/>
      <c r="AM15" s="300"/>
      <c r="AN15" s="300"/>
      <c r="AO15" s="300"/>
      <c r="AP15" s="300"/>
      <c r="AQ15" s="301"/>
      <c r="AR15" s="299"/>
      <c r="AS15" s="300"/>
      <c r="AT15" s="300"/>
      <c r="AU15" s="300"/>
      <c r="AV15" s="300"/>
      <c r="AW15" s="300"/>
      <c r="AX15" s="300"/>
      <c r="AY15" s="300"/>
      <c r="AZ15" s="301"/>
      <c r="BA15" s="299"/>
      <c r="BB15" s="300"/>
      <c r="BC15" s="300"/>
      <c r="BD15" s="300"/>
      <c r="BE15" s="300"/>
      <c r="BF15" s="300"/>
      <c r="BG15" s="300"/>
      <c r="BH15" s="300"/>
      <c r="BI15" s="300"/>
      <c r="BJ15" s="301"/>
      <c r="BK15" s="299"/>
      <c r="BL15" s="300"/>
      <c r="BM15" s="300"/>
      <c r="BN15" s="300"/>
      <c r="BO15" s="300"/>
      <c r="BP15" s="300"/>
      <c r="BQ15" s="300"/>
      <c r="BR15" s="300"/>
      <c r="BS15" s="301"/>
      <c r="BT15" s="299"/>
      <c r="BU15" s="300"/>
      <c r="BV15" s="300"/>
      <c r="BW15" s="300"/>
      <c r="BX15" s="300"/>
      <c r="BY15" s="300"/>
      <c r="BZ15" s="300"/>
      <c r="CA15" s="300"/>
      <c r="CB15" s="300"/>
      <c r="CC15" s="301"/>
      <c r="CD15" s="299"/>
      <c r="CE15" s="300"/>
      <c r="CF15" s="300"/>
      <c r="CG15" s="300"/>
      <c r="CH15" s="300"/>
      <c r="CI15" s="300"/>
      <c r="CJ15" s="300"/>
      <c r="CK15" s="300"/>
      <c r="CL15" s="301"/>
      <c r="CM15" s="299"/>
      <c r="CN15" s="300"/>
      <c r="CO15" s="300"/>
      <c r="CP15" s="300"/>
      <c r="CQ15" s="300"/>
      <c r="CR15" s="300"/>
      <c r="CS15" s="300"/>
      <c r="CT15" s="300"/>
      <c r="CU15" s="301"/>
    </row>
    <row r="16" spans="1:99" s="8" customFormat="1" ht="12">
      <c r="A16" s="366" t="s">
        <v>66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8"/>
      <c r="AE16" s="317" t="s">
        <v>33</v>
      </c>
      <c r="AF16" s="318"/>
      <c r="AG16" s="319"/>
      <c r="AH16" s="308">
        <f>5+3+2+8+8+26</f>
        <v>52</v>
      </c>
      <c r="AI16" s="309"/>
      <c r="AJ16" s="309"/>
      <c r="AK16" s="309"/>
      <c r="AL16" s="309"/>
      <c r="AM16" s="309"/>
      <c r="AN16" s="309"/>
      <c r="AO16" s="309"/>
      <c r="AP16" s="309"/>
      <c r="AQ16" s="310"/>
      <c r="AR16" s="308">
        <f>18</f>
        <v>18</v>
      </c>
      <c r="AS16" s="309"/>
      <c r="AT16" s="309"/>
      <c r="AU16" s="309"/>
      <c r="AV16" s="309"/>
      <c r="AW16" s="309"/>
      <c r="AX16" s="309"/>
      <c r="AY16" s="309"/>
      <c r="AZ16" s="310"/>
      <c r="BA16" s="308">
        <f>4+3+6</f>
        <v>13</v>
      </c>
      <c r="BB16" s="309"/>
      <c r="BC16" s="309"/>
      <c r="BD16" s="309"/>
      <c r="BE16" s="309"/>
      <c r="BF16" s="309"/>
      <c r="BG16" s="309"/>
      <c r="BH16" s="309"/>
      <c r="BI16" s="309"/>
      <c r="BJ16" s="310"/>
      <c r="BK16" s="308">
        <f>16+14</f>
        <v>30</v>
      </c>
      <c r="BL16" s="309"/>
      <c r="BM16" s="309"/>
      <c r="BN16" s="309"/>
      <c r="BO16" s="309"/>
      <c r="BP16" s="309"/>
      <c r="BQ16" s="309"/>
      <c r="BR16" s="309"/>
      <c r="BS16" s="310"/>
      <c r="BT16" s="308">
        <f>14+10</f>
        <v>24</v>
      </c>
      <c r="BU16" s="309"/>
      <c r="BV16" s="309"/>
      <c r="BW16" s="309"/>
      <c r="BX16" s="309"/>
      <c r="BY16" s="309"/>
      <c r="BZ16" s="309"/>
      <c r="CA16" s="309"/>
      <c r="CB16" s="309"/>
      <c r="CC16" s="310"/>
      <c r="CD16" s="308">
        <v>52</v>
      </c>
      <c r="CE16" s="309"/>
      <c r="CF16" s="309"/>
      <c r="CG16" s="309"/>
      <c r="CH16" s="309"/>
      <c r="CI16" s="309"/>
      <c r="CJ16" s="309"/>
      <c r="CK16" s="309"/>
      <c r="CL16" s="310"/>
      <c r="CM16" s="308">
        <v>0</v>
      </c>
      <c r="CN16" s="309"/>
      <c r="CO16" s="309"/>
      <c r="CP16" s="309"/>
      <c r="CQ16" s="309"/>
      <c r="CR16" s="309"/>
      <c r="CS16" s="309"/>
      <c r="CT16" s="309"/>
      <c r="CU16" s="310"/>
    </row>
    <row r="17" spans="1:99" s="8" customFormat="1" ht="12">
      <c r="A17" s="369" t="s">
        <v>109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1"/>
      <c r="AE17" s="305"/>
      <c r="AF17" s="306"/>
      <c r="AG17" s="307"/>
      <c r="AH17" s="299"/>
      <c r="AI17" s="300"/>
      <c r="AJ17" s="300"/>
      <c r="AK17" s="300"/>
      <c r="AL17" s="300"/>
      <c r="AM17" s="300"/>
      <c r="AN17" s="300"/>
      <c r="AO17" s="300"/>
      <c r="AP17" s="300"/>
      <c r="AQ17" s="301"/>
      <c r="AR17" s="299"/>
      <c r="AS17" s="300"/>
      <c r="AT17" s="300"/>
      <c r="AU17" s="300"/>
      <c r="AV17" s="300"/>
      <c r="AW17" s="300"/>
      <c r="AX17" s="300"/>
      <c r="AY17" s="300"/>
      <c r="AZ17" s="301"/>
      <c r="BA17" s="299"/>
      <c r="BB17" s="300"/>
      <c r="BC17" s="300"/>
      <c r="BD17" s="300"/>
      <c r="BE17" s="300"/>
      <c r="BF17" s="300"/>
      <c r="BG17" s="300"/>
      <c r="BH17" s="300"/>
      <c r="BI17" s="300"/>
      <c r="BJ17" s="301"/>
      <c r="BK17" s="299"/>
      <c r="BL17" s="300"/>
      <c r="BM17" s="300"/>
      <c r="BN17" s="300"/>
      <c r="BO17" s="300"/>
      <c r="BP17" s="300"/>
      <c r="BQ17" s="300"/>
      <c r="BR17" s="300"/>
      <c r="BS17" s="301"/>
      <c r="BT17" s="299"/>
      <c r="BU17" s="300"/>
      <c r="BV17" s="300"/>
      <c r="BW17" s="300"/>
      <c r="BX17" s="300"/>
      <c r="BY17" s="300"/>
      <c r="BZ17" s="300"/>
      <c r="CA17" s="300"/>
      <c r="CB17" s="300"/>
      <c r="CC17" s="301"/>
      <c r="CD17" s="299"/>
      <c r="CE17" s="300"/>
      <c r="CF17" s="300"/>
      <c r="CG17" s="300"/>
      <c r="CH17" s="300"/>
      <c r="CI17" s="300"/>
      <c r="CJ17" s="300"/>
      <c r="CK17" s="300"/>
      <c r="CL17" s="301"/>
      <c r="CM17" s="299"/>
      <c r="CN17" s="300"/>
      <c r="CO17" s="300"/>
      <c r="CP17" s="300"/>
      <c r="CQ17" s="300"/>
      <c r="CR17" s="300"/>
      <c r="CS17" s="300"/>
      <c r="CT17" s="300"/>
      <c r="CU17" s="301"/>
    </row>
    <row r="18" spans="1:99" s="8" customFormat="1" ht="12">
      <c r="A18" s="378" t="s">
        <v>110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80"/>
      <c r="AE18" s="305" t="s">
        <v>34</v>
      </c>
      <c r="AF18" s="306"/>
      <c r="AG18" s="307"/>
      <c r="AH18" s="299">
        <v>7</v>
      </c>
      <c r="AI18" s="300"/>
      <c r="AJ18" s="300"/>
      <c r="AK18" s="300"/>
      <c r="AL18" s="300"/>
      <c r="AM18" s="300"/>
      <c r="AN18" s="300"/>
      <c r="AO18" s="300"/>
      <c r="AP18" s="300"/>
      <c r="AQ18" s="301"/>
      <c r="AR18" s="299">
        <v>7</v>
      </c>
      <c r="AS18" s="300"/>
      <c r="AT18" s="300"/>
      <c r="AU18" s="300"/>
      <c r="AV18" s="300"/>
      <c r="AW18" s="300"/>
      <c r="AX18" s="300"/>
      <c r="AY18" s="300"/>
      <c r="AZ18" s="301"/>
      <c r="BA18" s="299">
        <v>6</v>
      </c>
      <c r="BB18" s="300"/>
      <c r="BC18" s="300"/>
      <c r="BD18" s="300"/>
      <c r="BE18" s="300"/>
      <c r="BF18" s="300"/>
      <c r="BG18" s="300"/>
      <c r="BH18" s="300"/>
      <c r="BI18" s="300"/>
      <c r="BJ18" s="301"/>
      <c r="BK18" s="299"/>
      <c r="BL18" s="300"/>
      <c r="BM18" s="300"/>
      <c r="BN18" s="300"/>
      <c r="BO18" s="300"/>
      <c r="BP18" s="300"/>
      <c r="BQ18" s="300"/>
      <c r="BR18" s="300"/>
      <c r="BS18" s="301"/>
      <c r="BT18" s="299"/>
      <c r="BU18" s="300"/>
      <c r="BV18" s="300"/>
      <c r="BW18" s="300"/>
      <c r="BX18" s="300"/>
      <c r="BY18" s="300"/>
      <c r="BZ18" s="300"/>
      <c r="CA18" s="300"/>
      <c r="CB18" s="300"/>
      <c r="CC18" s="301"/>
      <c r="CD18" s="299">
        <v>7</v>
      </c>
      <c r="CE18" s="300"/>
      <c r="CF18" s="300"/>
      <c r="CG18" s="300"/>
      <c r="CH18" s="300"/>
      <c r="CI18" s="300"/>
      <c r="CJ18" s="300"/>
      <c r="CK18" s="300"/>
      <c r="CL18" s="301"/>
      <c r="CM18" s="299">
        <v>0</v>
      </c>
      <c r="CN18" s="300"/>
      <c r="CO18" s="300"/>
      <c r="CP18" s="300"/>
      <c r="CQ18" s="300"/>
      <c r="CR18" s="300"/>
      <c r="CS18" s="300"/>
      <c r="CT18" s="300"/>
      <c r="CU18" s="301"/>
    </row>
    <row r="19" spans="1:99" s="8" customFormat="1" ht="12">
      <c r="A19" s="387" t="s">
        <v>416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9"/>
      <c r="AE19" s="305" t="s">
        <v>35</v>
      </c>
      <c r="AF19" s="306"/>
      <c r="AG19" s="307"/>
      <c r="AH19" s="299">
        <v>4</v>
      </c>
      <c r="AI19" s="300"/>
      <c r="AJ19" s="300"/>
      <c r="AK19" s="300"/>
      <c r="AL19" s="300"/>
      <c r="AM19" s="300"/>
      <c r="AN19" s="300"/>
      <c r="AO19" s="300"/>
      <c r="AP19" s="300"/>
      <c r="AQ19" s="301"/>
      <c r="AR19" s="299"/>
      <c r="AS19" s="300"/>
      <c r="AT19" s="300"/>
      <c r="AU19" s="300"/>
      <c r="AV19" s="300"/>
      <c r="AW19" s="300"/>
      <c r="AX19" s="300"/>
      <c r="AY19" s="300"/>
      <c r="AZ19" s="301"/>
      <c r="BA19" s="299"/>
      <c r="BB19" s="300"/>
      <c r="BC19" s="300"/>
      <c r="BD19" s="300"/>
      <c r="BE19" s="300"/>
      <c r="BF19" s="300"/>
      <c r="BG19" s="300"/>
      <c r="BH19" s="300"/>
      <c r="BI19" s="300"/>
      <c r="BJ19" s="301"/>
      <c r="BK19" s="299">
        <v>4</v>
      </c>
      <c r="BL19" s="300"/>
      <c r="BM19" s="300"/>
      <c r="BN19" s="300"/>
      <c r="BO19" s="300"/>
      <c r="BP19" s="300"/>
      <c r="BQ19" s="300"/>
      <c r="BR19" s="300"/>
      <c r="BS19" s="301"/>
      <c r="BT19" s="299">
        <v>4</v>
      </c>
      <c r="BU19" s="300"/>
      <c r="BV19" s="300"/>
      <c r="BW19" s="300"/>
      <c r="BX19" s="300"/>
      <c r="BY19" s="300"/>
      <c r="BZ19" s="300"/>
      <c r="CA19" s="300"/>
      <c r="CB19" s="300"/>
      <c r="CC19" s="301"/>
      <c r="CD19" s="299">
        <v>4</v>
      </c>
      <c r="CE19" s="300"/>
      <c r="CF19" s="300"/>
      <c r="CG19" s="300"/>
      <c r="CH19" s="300"/>
      <c r="CI19" s="300"/>
      <c r="CJ19" s="300"/>
      <c r="CK19" s="300"/>
      <c r="CL19" s="301"/>
      <c r="CM19" s="299">
        <v>1</v>
      </c>
      <c r="CN19" s="300"/>
      <c r="CO19" s="300"/>
      <c r="CP19" s="300"/>
      <c r="CQ19" s="300"/>
      <c r="CR19" s="300"/>
      <c r="CS19" s="300"/>
      <c r="CT19" s="300"/>
      <c r="CU19" s="301"/>
    </row>
    <row r="20" spans="1:99" s="8" customFormat="1" ht="12">
      <c r="A20" s="378" t="s">
        <v>140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80"/>
      <c r="AE20" s="345" t="s">
        <v>36</v>
      </c>
      <c r="AF20" s="346"/>
      <c r="AG20" s="347"/>
      <c r="AH20" s="302">
        <v>2</v>
      </c>
      <c r="AI20" s="303"/>
      <c r="AJ20" s="303"/>
      <c r="AK20" s="303"/>
      <c r="AL20" s="303"/>
      <c r="AM20" s="303"/>
      <c r="AN20" s="303"/>
      <c r="AO20" s="303"/>
      <c r="AP20" s="303"/>
      <c r="AQ20" s="304"/>
      <c r="AR20" s="302"/>
      <c r="AS20" s="303"/>
      <c r="AT20" s="303"/>
      <c r="AU20" s="303"/>
      <c r="AV20" s="303"/>
      <c r="AW20" s="303"/>
      <c r="AX20" s="303"/>
      <c r="AY20" s="303"/>
      <c r="AZ20" s="304"/>
      <c r="BA20" s="302"/>
      <c r="BB20" s="303"/>
      <c r="BC20" s="303"/>
      <c r="BD20" s="303"/>
      <c r="BE20" s="303"/>
      <c r="BF20" s="303"/>
      <c r="BG20" s="303"/>
      <c r="BH20" s="303"/>
      <c r="BI20" s="303"/>
      <c r="BJ20" s="304"/>
      <c r="BK20" s="302">
        <v>2</v>
      </c>
      <c r="BL20" s="303"/>
      <c r="BM20" s="303"/>
      <c r="BN20" s="303"/>
      <c r="BO20" s="303"/>
      <c r="BP20" s="303"/>
      <c r="BQ20" s="303"/>
      <c r="BR20" s="303"/>
      <c r="BS20" s="304"/>
      <c r="BT20" s="302">
        <v>2</v>
      </c>
      <c r="BU20" s="303"/>
      <c r="BV20" s="303"/>
      <c r="BW20" s="303"/>
      <c r="BX20" s="303"/>
      <c r="BY20" s="303"/>
      <c r="BZ20" s="303"/>
      <c r="CA20" s="303"/>
      <c r="CB20" s="303"/>
      <c r="CC20" s="304"/>
      <c r="CD20" s="302">
        <v>2</v>
      </c>
      <c r="CE20" s="303"/>
      <c r="CF20" s="303"/>
      <c r="CG20" s="303"/>
      <c r="CH20" s="303"/>
      <c r="CI20" s="303"/>
      <c r="CJ20" s="303"/>
      <c r="CK20" s="303"/>
      <c r="CL20" s="304"/>
      <c r="CM20" s="302">
        <v>0</v>
      </c>
      <c r="CN20" s="303"/>
      <c r="CO20" s="303"/>
      <c r="CP20" s="303"/>
      <c r="CQ20" s="303"/>
      <c r="CR20" s="303"/>
      <c r="CS20" s="303"/>
      <c r="CT20" s="303"/>
      <c r="CU20" s="304"/>
    </row>
    <row r="21" spans="1:99" s="8" customFormat="1" ht="12">
      <c r="A21" s="387" t="s">
        <v>148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9"/>
      <c r="AE21" s="305" t="s">
        <v>37</v>
      </c>
      <c r="AF21" s="306"/>
      <c r="AG21" s="307"/>
      <c r="AH21" s="299">
        <v>4</v>
      </c>
      <c r="AI21" s="300"/>
      <c r="AJ21" s="300"/>
      <c r="AK21" s="300"/>
      <c r="AL21" s="300"/>
      <c r="AM21" s="300"/>
      <c r="AN21" s="300"/>
      <c r="AO21" s="300"/>
      <c r="AP21" s="300"/>
      <c r="AQ21" s="301"/>
      <c r="AR21" s="299">
        <v>3</v>
      </c>
      <c r="AS21" s="300"/>
      <c r="AT21" s="300"/>
      <c r="AU21" s="300"/>
      <c r="AV21" s="300"/>
      <c r="AW21" s="300"/>
      <c r="AX21" s="300"/>
      <c r="AY21" s="300"/>
      <c r="AZ21" s="301"/>
      <c r="BA21" s="299">
        <v>2</v>
      </c>
      <c r="BB21" s="300"/>
      <c r="BC21" s="300"/>
      <c r="BD21" s="300"/>
      <c r="BE21" s="300"/>
      <c r="BF21" s="300"/>
      <c r="BG21" s="300"/>
      <c r="BH21" s="300"/>
      <c r="BI21" s="300"/>
      <c r="BJ21" s="301"/>
      <c r="BK21" s="299">
        <v>1</v>
      </c>
      <c r="BL21" s="300"/>
      <c r="BM21" s="300"/>
      <c r="BN21" s="300"/>
      <c r="BO21" s="300"/>
      <c r="BP21" s="300"/>
      <c r="BQ21" s="300"/>
      <c r="BR21" s="300"/>
      <c r="BS21" s="301"/>
      <c r="BT21" s="299">
        <v>1</v>
      </c>
      <c r="BU21" s="300"/>
      <c r="BV21" s="300"/>
      <c r="BW21" s="300"/>
      <c r="BX21" s="300"/>
      <c r="BY21" s="300"/>
      <c r="BZ21" s="300"/>
      <c r="CA21" s="300"/>
      <c r="CB21" s="300"/>
      <c r="CC21" s="301"/>
      <c r="CD21" s="299">
        <v>4</v>
      </c>
      <c r="CE21" s="300"/>
      <c r="CF21" s="300"/>
      <c r="CG21" s="300"/>
      <c r="CH21" s="300"/>
      <c r="CI21" s="300"/>
      <c r="CJ21" s="300"/>
      <c r="CK21" s="300"/>
      <c r="CL21" s="301"/>
      <c r="CM21" s="299">
        <v>0</v>
      </c>
      <c r="CN21" s="300"/>
      <c r="CO21" s="300"/>
      <c r="CP21" s="300"/>
      <c r="CQ21" s="300"/>
      <c r="CR21" s="300"/>
      <c r="CS21" s="300"/>
      <c r="CT21" s="300"/>
      <c r="CU21" s="301"/>
    </row>
    <row r="22" spans="1:99" s="8" customFormat="1" ht="12">
      <c r="A22" s="378" t="s">
        <v>113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0"/>
      <c r="AE22" s="305" t="s">
        <v>38</v>
      </c>
      <c r="AF22" s="306"/>
      <c r="AG22" s="307"/>
      <c r="AH22" s="299"/>
      <c r="AI22" s="300"/>
      <c r="AJ22" s="300"/>
      <c r="AK22" s="300"/>
      <c r="AL22" s="300"/>
      <c r="AM22" s="300"/>
      <c r="AN22" s="300"/>
      <c r="AO22" s="300"/>
      <c r="AP22" s="300"/>
      <c r="AQ22" s="301"/>
      <c r="AR22" s="299"/>
      <c r="AS22" s="300"/>
      <c r="AT22" s="300"/>
      <c r="AU22" s="300"/>
      <c r="AV22" s="300"/>
      <c r="AW22" s="300"/>
      <c r="AX22" s="300"/>
      <c r="AY22" s="300"/>
      <c r="AZ22" s="301"/>
      <c r="BA22" s="299"/>
      <c r="BB22" s="300"/>
      <c r="BC22" s="300"/>
      <c r="BD22" s="300"/>
      <c r="BE22" s="300"/>
      <c r="BF22" s="300"/>
      <c r="BG22" s="300"/>
      <c r="BH22" s="300"/>
      <c r="BI22" s="300"/>
      <c r="BJ22" s="301"/>
      <c r="BK22" s="299"/>
      <c r="BL22" s="300"/>
      <c r="BM22" s="300"/>
      <c r="BN22" s="300"/>
      <c r="BO22" s="300"/>
      <c r="BP22" s="300"/>
      <c r="BQ22" s="300"/>
      <c r="BR22" s="300"/>
      <c r="BS22" s="301"/>
      <c r="BT22" s="299"/>
      <c r="BU22" s="300"/>
      <c r="BV22" s="300"/>
      <c r="BW22" s="300"/>
      <c r="BX22" s="300"/>
      <c r="BY22" s="300"/>
      <c r="BZ22" s="300"/>
      <c r="CA22" s="300"/>
      <c r="CB22" s="300"/>
      <c r="CC22" s="301"/>
      <c r="CD22" s="299"/>
      <c r="CE22" s="300"/>
      <c r="CF22" s="300"/>
      <c r="CG22" s="300"/>
      <c r="CH22" s="300"/>
      <c r="CI22" s="300"/>
      <c r="CJ22" s="300"/>
      <c r="CK22" s="300"/>
      <c r="CL22" s="301"/>
      <c r="CM22" s="299"/>
      <c r="CN22" s="300"/>
      <c r="CO22" s="300"/>
      <c r="CP22" s="300"/>
      <c r="CQ22" s="300"/>
      <c r="CR22" s="300"/>
      <c r="CS22" s="300"/>
      <c r="CT22" s="300"/>
      <c r="CU22" s="301"/>
    </row>
    <row r="23" spans="1:99" s="8" customFormat="1" ht="12">
      <c r="A23" s="387" t="s">
        <v>114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9"/>
      <c r="AE23" s="305" t="s">
        <v>39</v>
      </c>
      <c r="AF23" s="306"/>
      <c r="AG23" s="307"/>
      <c r="AH23" s="299">
        <v>3</v>
      </c>
      <c r="AI23" s="300"/>
      <c r="AJ23" s="300"/>
      <c r="AK23" s="300"/>
      <c r="AL23" s="300"/>
      <c r="AM23" s="300"/>
      <c r="AN23" s="300"/>
      <c r="AO23" s="300"/>
      <c r="AP23" s="300"/>
      <c r="AQ23" s="301"/>
      <c r="AR23" s="299">
        <v>3</v>
      </c>
      <c r="AS23" s="300"/>
      <c r="AT23" s="300"/>
      <c r="AU23" s="300"/>
      <c r="AV23" s="300"/>
      <c r="AW23" s="300"/>
      <c r="AX23" s="300"/>
      <c r="AY23" s="300"/>
      <c r="AZ23" s="301"/>
      <c r="BA23" s="299">
        <v>3</v>
      </c>
      <c r="BB23" s="300"/>
      <c r="BC23" s="300"/>
      <c r="BD23" s="300"/>
      <c r="BE23" s="300"/>
      <c r="BF23" s="300"/>
      <c r="BG23" s="300"/>
      <c r="BH23" s="300"/>
      <c r="BI23" s="300"/>
      <c r="BJ23" s="301"/>
      <c r="BK23" s="299"/>
      <c r="BL23" s="300"/>
      <c r="BM23" s="300"/>
      <c r="BN23" s="300"/>
      <c r="BO23" s="300"/>
      <c r="BP23" s="300"/>
      <c r="BQ23" s="300"/>
      <c r="BR23" s="300"/>
      <c r="BS23" s="301"/>
      <c r="BT23" s="299"/>
      <c r="BU23" s="300"/>
      <c r="BV23" s="300"/>
      <c r="BW23" s="300"/>
      <c r="BX23" s="300"/>
      <c r="BY23" s="300"/>
      <c r="BZ23" s="300"/>
      <c r="CA23" s="300"/>
      <c r="CB23" s="300"/>
      <c r="CC23" s="301"/>
      <c r="CD23" s="299">
        <v>3</v>
      </c>
      <c r="CE23" s="300"/>
      <c r="CF23" s="300"/>
      <c r="CG23" s="300"/>
      <c r="CH23" s="300"/>
      <c r="CI23" s="300"/>
      <c r="CJ23" s="300"/>
      <c r="CK23" s="300"/>
      <c r="CL23" s="301"/>
      <c r="CM23" s="299">
        <v>0</v>
      </c>
      <c r="CN23" s="300"/>
      <c r="CO23" s="300"/>
      <c r="CP23" s="300"/>
      <c r="CQ23" s="300"/>
      <c r="CR23" s="300"/>
      <c r="CS23" s="300"/>
      <c r="CT23" s="300"/>
      <c r="CU23" s="301"/>
    </row>
    <row r="24" spans="1:99" s="8" customFormat="1" ht="12">
      <c r="A24" s="378" t="s">
        <v>115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80"/>
      <c r="AE24" s="305" t="s">
        <v>40</v>
      </c>
      <c r="AF24" s="306"/>
      <c r="AG24" s="307"/>
      <c r="AH24" s="299"/>
      <c r="AI24" s="300"/>
      <c r="AJ24" s="300"/>
      <c r="AK24" s="300"/>
      <c r="AL24" s="300"/>
      <c r="AM24" s="300"/>
      <c r="AN24" s="300"/>
      <c r="AO24" s="300"/>
      <c r="AP24" s="300"/>
      <c r="AQ24" s="301"/>
      <c r="AR24" s="299"/>
      <c r="AS24" s="300"/>
      <c r="AT24" s="300"/>
      <c r="AU24" s="300"/>
      <c r="AV24" s="300"/>
      <c r="AW24" s="300"/>
      <c r="AX24" s="300"/>
      <c r="AY24" s="300"/>
      <c r="AZ24" s="301"/>
      <c r="BA24" s="299"/>
      <c r="BB24" s="300"/>
      <c r="BC24" s="300"/>
      <c r="BD24" s="300"/>
      <c r="BE24" s="300"/>
      <c r="BF24" s="300"/>
      <c r="BG24" s="300"/>
      <c r="BH24" s="300"/>
      <c r="BI24" s="300"/>
      <c r="BJ24" s="301"/>
      <c r="BK24" s="299"/>
      <c r="BL24" s="300"/>
      <c r="BM24" s="300"/>
      <c r="BN24" s="300"/>
      <c r="BO24" s="300"/>
      <c r="BP24" s="300"/>
      <c r="BQ24" s="300"/>
      <c r="BR24" s="300"/>
      <c r="BS24" s="301"/>
      <c r="BT24" s="299"/>
      <c r="BU24" s="300"/>
      <c r="BV24" s="300"/>
      <c r="BW24" s="300"/>
      <c r="BX24" s="300"/>
      <c r="BY24" s="300"/>
      <c r="BZ24" s="300"/>
      <c r="CA24" s="300"/>
      <c r="CB24" s="300"/>
      <c r="CC24" s="301"/>
      <c r="CD24" s="299"/>
      <c r="CE24" s="300"/>
      <c r="CF24" s="300"/>
      <c r="CG24" s="300"/>
      <c r="CH24" s="300"/>
      <c r="CI24" s="300"/>
      <c r="CJ24" s="300"/>
      <c r="CK24" s="300"/>
      <c r="CL24" s="301"/>
      <c r="CM24" s="299"/>
      <c r="CN24" s="300"/>
      <c r="CO24" s="300"/>
      <c r="CP24" s="300"/>
      <c r="CQ24" s="300"/>
      <c r="CR24" s="300"/>
      <c r="CS24" s="300"/>
      <c r="CT24" s="300"/>
      <c r="CU24" s="301"/>
    </row>
    <row r="25" spans="1:99" s="8" customFormat="1" ht="12">
      <c r="A25" s="387" t="s">
        <v>116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9"/>
      <c r="AE25" s="305" t="s">
        <v>41</v>
      </c>
      <c r="AF25" s="306"/>
      <c r="AG25" s="307"/>
      <c r="AH25" s="299"/>
      <c r="AI25" s="300"/>
      <c r="AJ25" s="300"/>
      <c r="AK25" s="300"/>
      <c r="AL25" s="300"/>
      <c r="AM25" s="300"/>
      <c r="AN25" s="300"/>
      <c r="AO25" s="300"/>
      <c r="AP25" s="300"/>
      <c r="AQ25" s="301"/>
      <c r="AR25" s="335"/>
      <c r="AS25" s="336"/>
      <c r="AT25" s="336"/>
      <c r="AU25" s="336"/>
      <c r="AV25" s="336"/>
      <c r="AW25" s="336"/>
      <c r="AX25" s="336"/>
      <c r="AY25" s="336"/>
      <c r="AZ25" s="337"/>
      <c r="BA25" s="335"/>
      <c r="BB25" s="336"/>
      <c r="BC25" s="336"/>
      <c r="BD25" s="336"/>
      <c r="BE25" s="336"/>
      <c r="BF25" s="336"/>
      <c r="BG25" s="336"/>
      <c r="BH25" s="336"/>
      <c r="BI25" s="336"/>
      <c r="BJ25" s="337"/>
      <c r="BK25" s="335"/>
      <c r="BL25" s="336"/>
      <c r="BM25" s="336"/>
      <c r="BN25" s="336"/>
      <c r="BO25" s="336"/>
      <c r="BP25" s="336"/>
      <c r="BQ25" s="336"/>
      <c r="BR25" s="336"/>
      <c r="BS25" s="337"/>
      <c r="BT25" s="335"/>
      <c r="BU25" s="336"/>
      <c r="BV25" s="336"/>
      <c r="BW25" s="336"/>
      <c r="BX25" s="336"/>
      <c r="BY25" s="336"/>
      <c r="BZ25" s="336"/>
      <c r="CA25" s="336"/>
      <c r="CB25" s="336"/>
      <c r="CC25" s="337"/>
      <c r="CD25" s="299"/>
      <c r="CE25" s="300"/>
      <c r="CF25" s="300"/>
      <c r="CG25" s="300"/>
      <c r="CH25" s="300"/>
      <c r="CI25" s="300"/>
      <c r="CJ25" s="300"/>
      <c r="CK25" s="300"/>
      <c r="CL25" s="301"/>
      <c r="CM25" s="299"/>
      <c r="CN25" s="300"/>
      <c r="CO25" s="300"/>
      <c r="CP25" s="300"/>
      <c r="CQ25" s="300"/>
      <c r="CR25" s="300"/>
      <c r="CS25" s="300"/>
      <c r="CT25" s="300"/>
      <c r="CU25" s="301"/>
    </row>
    <row r="26" spans="1:99" s="8" customFormat="1" ht="12">
      <c r="A26" s="387" t="s">
        <v>151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9"/>
      <c r="AE26" s="345" t="s">
        <v>42</v>
      </c>
      <c r="AF26" s="346"/>
      <c r="AG26" s="347"/>
      <c r="AH26" s="302">
        <v>2</v>
      </c>
      <c r="AI26" s="303"/>
      <c r="AJ26" s="303"/>
      <c r="AK26" s="303"/>
      <c r="AL26" s="303"/>
      <c r="AM26" s="303"/>
      <c r="AN26" s="303"/>
      <c r="AO26" s="303"/>
      <c r="AP26" s="303"/>
      <c r="AQ26" s="304"/>
      <c r="AR26" s="311"/>
      <c r="AS26" s="312"/>
      <c r="AT26" s="312"/>
      <c r="AU26" s="312"/>
      <c r="AV26" s="312"/>
      <c r="AW26" s="312"/>
      <c r="AX26" s="312"/>
      <c r="AY26" s="312"/>
      <c r="AZ26" s="313"/>
      <c r="BA26" s="311"/>
      <c r="BB26" s="312"/>
      <c r="BC26" s="312"/>
      <c r="BD26" s="312"/>
      <c r="BE26" s="312"/>
      <c r="BF26" s="312"/>
      <c r="BG26" s="312"/>
      <c r="BH26" s="312"/>
      <c r="BI26" s="312"/>
      <c r="BJ26" s="313"/>
      <c r="BK26" s="302">
        <v>2</v>
      </c>
      <c r="BL26" s="303"/>
      <c r="BM26" s="303"/>
      <c r="BN26" s="303"/>
      <c r="BO26" s="303"/>
      <c r="BP26" s="303"/>
      <c r="BQ26" s="303"/>
      <c r="BR26" s="303"/>
      <c r="BS26" s="304"/>
      <c r="BT26" s="302">
        <v>1</v>
      </c>
      <c r="BU26" s="303"/>
      <c r="BV26" s="303"/>
      <c r="BW26" s="303"/>
      <c r="BX26" s="303"/>
      <c r="BY26" s="303"/>
      <c r="BZ26" s="303"/>
      <c r="CA26" s="303"/>
      <c r="CB26" s="303"/>
      <c r="CC26" s="304"/>
      <c r="CD26" s="302">
        <v>2</v>
      </c>
      <c r="CE26" s="303"/>
      <c r="CF26" s="303"/>
      <c r="CG26" s="303"/>
      <c r="CH26" s="303"/>
      <c r="CI26" s="303"/>
      <c r="CJ26" s="303"/>
      <c r="CK26" s="303"/>
      <c r="CL26" s="304"/>
      <c r="CM26" s="302"/>
      <c r="CN26" s="303"/>
      <c r="CO26" s="303"/>
      <c r="CP26" s="303"/>
      <c r="CQ26" s="303"/>
      <c r="CR26" s="303"/>
      <c r="CS26" s="303"/>
      <c r="CT26" s="303"/>
      <c r="CU26" s="304"/>
    </row>
    <row r="27" spans="1:99" s="8" customFormat="1" ht="12">
      <c r="A27" s="387" t="s">
        <v>305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9"/>
      <c r="AE27" s="345" t="s">
        <v>43</v>
      </c>
      <c r="AF27" s="346"/>
      <c r="AG27" s="347"/>
      <c r="AH27" s="302"/>
      <c r="AI27" s="303"/>
      <c r="AJ27" s="303"/>
      <c r="AK27" s="303"/>
      <c r="AL27" s="303"/>
      <c r="AM27" s="303"/>
      <c r="AN27" s="303"/>
      <c r="AO27" s="303"/>
      <c r="AP27" s="303"/>
      <c r="AQ27" s="304"/>
      <c r="AR27" s="311"/>
      <c r="AS27" s="312"/>
      <c r="AT27" s="312"/>
      <c r="AU27" s="312"/>
      <c r="AV27" s="312"/>
      <c r="AW27" s="312"/>
      <c r="AX27" s="312"/>
      <c r="AY27" s="312"/>
      <c r="AZ27" s="313"/>
      <c r="BA27" s="311"/>
      <c r="BB27" s="312"/>
      <c r="BC27" s="312"/>
      <c r="BD27" s="312"/>
      <c r="BE27" s="312"/>
      <c r="BF27" s="312"/>
      <c r="BG27" s="312"/>
      <c r="BH27" s="312"/>
      <c r="BI27" s="312"/>
      <c r="BJ27" s="313"/>
      <c r="BK27" s="311"/>
      <c r="BL27" s="312"/>
      <c r="BM27" s="312"/>
      <c r="BN27" s="312"/>
      <c r="BO27" s="312"/>
      <c r="BP27" s="312"/>
      <c r="BQ27" s="312"/>
      <c r="BR27" s="312"/>
      <c r="BS27" s="313"/>
      <c r="BT27" s="311"/>
      <c r="BU27" s="312"/>
      <c r="BV27" s="312"/>
      <c r="BW27" s="312"/>
      <c r="BX27" s="312"/>
      <c r="BY27" s="312"/>
      <c r="BZ27" s="312"/>
      <c r="CA27" s="312"/>
      <c r="CB27" s="312"/>
      <c r="CC27" s="313"/>
      <c r="CD27" s="302"/>
      <c r="CE27" s="303"/>
      <c r="CF27" s="303"/>
      <c r="CG27" s="303"/>
      <c r="CH27" s="303"/>
      <c r="CI27" s="303"/>
      <c r="CJ27" s="303"/>
      <c r="CK27" s="303"/>
      <c r="CL27" s="304"/>
      <c r="CM27" s="302"/>
      <c r="CN27" s="303"/>
      <c r="CO27" s="303"/>
      <c r="CP27" s="303"/>
      <c r="CQ27" s="303"/>
      <c r="CR27" s="303"/>
      <c r="CS27" s="303"/>
      <c r="CT27" s="303"/>
      <c r="CU27" s="304"/>
    </row>
    <row r="28" spans="1:99" s="8" customFormat="1" ht="12">
      <c r="A28" s="314" t="s">
        <v>119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6"/>
      <c r="AE28" s="305" t="s">
        <v>132</v>
      </c>
      <c r="AF28" s="306"/>
      <c r="AG28" s="307"/>
      <c r="AH28" s="299">
        <f>3+2+1+4+4+13</f>
        <v>27</v>
      </c>
      <c r="AI28" s="300"/>
      <c r="AJ28" s="300"/>
      <c r="AK28" s="300"/>
      <c r="AL28" s="300"/>
      <c r="AM28" s="300"/>
      <c r="AN28" s="300"/>
      <c r="AO28" s="300"/>
      <c r="AP28" s="300"/>
      <c r="AQ28" s="301"/>
      <c r="AR28" s="326" t="s">
        <v>55</v>
      </c>
      <c r="AS28" s="327"/>
      <c r="AT28" s="327"/>
      <c r="AU28" s="327"/>
      <c r="AV28" s="327"/>
      <c r="AW28" s="327"/>
      <c r="AX28" s="327"/>
      <c r="AY28" s="327"/>
      <c r="AZ28" s="328"/>
      <c r="BA28" s="326" t="s">
        <v>55</v>
      </c>
      <c r="BB28" s="327"/>
      <c r="BC28" s="327"/>
      <c r="BD28" s="327"/>
      <c r="BE28" s="327"/>
      <c r="BF28" s="327"/>
      <c r="BG28" s="327"/>
      <c r="BH28" s="327"/>
      <c r="BI28" s="327"/>
      <c r="BJ28" s="328"/>
      <c r="BK28" s="326" t="s">
        <v>55</v>
      </c>
      <c r="BL28" s="327"/>
      <c r="BM28" s="327"/>
      <c r="BN28" s="327"/>
      <c r="BO28" s="327"/>
      <c r="BP28" s="327"/>
      <c r="BQ28" s="327"/>
      <c r="BR28" s="327"/>
      <c r="BS28" s="328"/>
      <c r="BT28" s="326" t="s">
        <v>55</v>
      </c>
      <c r="BU28" s="327"/>
      <c r="BV28" s="327"/>
      <c r="BW28" s="327"/>
      <c r="BX28" s="327"/>
      <c r="BY28" s="327"/>
      <c r="BZ28" s="327"/>
      <c r="CA28" s="327"/>
      <c r="CB28" s="327"/>
      <c r="CC28" s="328"/>
      <c r="CD28" s="299">
        <v>27</v>
      </c>
      <c r="CE28" s="300"/>
      <c r="CF28" s="300"/>
      <c r="CG28" s="300"/>
      <c r="CH28" s="300"/>
      <c r="CI28" s="300"/>
      <c r="CJ28" s="300"/>
      <c r="CK28" s="300"/>
      <c r="CL28" s="301"/>
      <c r="CM28" s="299">
        <v>0</v>
      </c>
      <c r="CN28" s="300"/>
      <c r="CO28" s="300"/>
      <c r="CP28" s="300"/>
      <c r="CQ28" s="300"/>
      <c r="CR28" s="300"/>
      <c r="CS28" s="300"/>
      <c r="CT28" s="300"/>
      <c r="CU28" s="301"/>
    </row>
    <row r="29" spans="1:99" s="8" customFormat="1" ht="12">
      <c r="A29" s="381" t="s">
        <v>120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3"/>
      <c r="AE29" s="305" t="s">
        <v>133</v>
      </c>
      <c r="AF29" s="306"/>
      <c r="AG29" s="307"/>
      <c r="AH29" s="299"/>
      <c r="AI29" s="300"/>
      <c r="AJ29" s="300"/>
      <c r="AK29" s="300"/>
      <c r="AL29" s="300"/>
      <c r="AM29" s="300"/>
      <c r="AN29" s="300"/>
      <c r="AO29" s="300"/>
      <c r="AP29" s="300"/>
      <c r="AQ29" s="301"/>
      <c r="AR29" s="326" t="s">
        <v>55</v>
      </c>
      <c r="AS29" s="327"/>
      <c r="AT29" s="327"/>
      <c r="AU29" s="327"/>
      <c r="AV29" s="327"/>
      <c r="AW29" s="327"/>
      <c r="AX29" s="327"/>
      <c r="AY29" s="327"/>
      <c r="AZ29" s="328"/>
      <c r="BA29" s="326" t="s">
        <v>55</v>
      </c>
      <c r="BB29" s="327"/>
      <c r="BC29" s="327"/>
      <c r="BD29" s="327"/>
      <c r="BE29" s="327"/>
      <c r="BF29" s="327"/>
      <c r="BG29" s="327"/>
      <c r="BH29" s="327"/>
      <c r="BI29" s="327"/>
      <c r="BJ29" s="328"/>
      <c r="BK29" s="326" t="s">
        <v>55</v>
      </c>
      <c r="BL29" s="327"/>
      <c r="BM29" s="327"/>
      <c r="BN29" s="327"/>
      <c r="BO29" s="327"/>
      <c r="BP29" s="327"/>
      <c r="BQ29" s="327"/>
      <c r="BR29" s="327"/>
      <c r="BS29" s="328"/>
      <c r="BT29" s="326" t="s">
        <v>55</v>
      </c>
      <c r="BU29" s="327"/>
      <c r="BV29" s="327"/>
      <c r="BW29" s="327"/>
      <c r="BX29" s="327"/>
      <c r="BY29" s="327"/>
      <c r="BZ29" s="327"/>
      <c r="CA29" s="327"/>
      <c r="CB29" s="327"/>
      <c r="CC29" s="328"/>
      <c r="CD29" s="299"/>
      <c r="CE29" s="300"/>
      <c r="CF29" s="300"/>
      <c r="CG29" s="300"/>
      <c r="CH29" s="300"/>
      <c r="CI29" s="300"/>
      <c r="CJ29" s="300"/>
      <c r="CK29" s="300"/>
      <c r="CL29" s="301"/>
      <c r="CM29" s="302"/>
      <c r="CN29" s="303"/>
      <c r="CO29" s="303"/>
      <c r="CP29" s="303"/>
      <c r="CQ29" s="303"/>
      <c r="CR29" s="303"/>
      <c r="CS29" s="303"/>
      <c r="CT29" s="303"/>
      <c r="CU29" s="304"/>
    </row>
    <row r="30" spans="1:99" s="8" customFormat="1" ht="12">
      <c r="A30" s="397" t="s">
        <v>121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9"/>
      <c r="AE30" s="305" t="s">
        <v>134</v>
      </c>
      <c r="AF30" s="306"/>
      <c r="AG30" s="307"/>
      <c r="AH30" s="299"/>
      <c r="AI30" s="300"/>
      <c r="AJ30" s="300"/>
      <c r="AK30" s="300"/>
      <c r="AL30" s="300"/>
      <c r="AM30" s="300"/>
      <c r="AN30" s="300"/>
      <c r="AO30" s="300"/>
      <c r="AP30" s="300"/>
      <c r="AQ30" s="301"/>
      <c r="AR30" s="326" t="s">
        <v>55</v>
      </c>
      <c r="AS30" s="327"/>
      <c r="AT30" s="327"/>
      <c r="AU30" s="327"/>
      <c r="AV30" s="327"/>
      <c r="AW30" s="327"/>
      <c r="AX30" s="327"/>
      <c r="AY30" s="327"/>
      <c r="AZ30" s="328"/>
      <c r="BA30" s="326" t="s">
        <v>55</v>
      </c>
      <c r="BB30" s="327"/>
      <c r="BC30" s="327"/>
      <c r="BD30" s="327"/>
      <c r="BE30" s="327"/>
      <c r="BF30" s="327"/>
      <c r="BG30" s="327"/>
      <c r="BH30" s="327"/>
      <c r="BI30" s="327"/>
      <c r="BJ30" s="328"/>
      <c r="BK30" s="326" t="s">
        <v>55</v>
      </c>
      <c r="BL30" s="327"/>
      <c r="BM30" s="327"/>
      <c r="BN30" s="327"/>
      <c r="BO30" s="327"/>
      <c r="BP30" s="327"/>
      <c r="BQ30" s="327"/>
      <c r="BR30" s="327"/>
      <c r="BS30" s="328"/>
      <c r="BT30" s="326" t="s">
        <v>55</v>
      </c>
      <c r="BU30" s="327"/>
      <c r="BV30" s="327"/>
      <c r="BW30" s="327"/>
      <c r="BX30" s="327"/>
      <c r="BY30" s="327"/>
      <c r="BZ30" s="327"/>
      <c r="CA30" s="327"/>
      <c r="CB30" s="327"/>
      <c r="CC30" s="328"/>
      <c r="CD30" s="299"/>
      <c r="CE30" s="300"/>
      <c r="CF30" s="300"/>
      <c r="CG30" s="300"/>
      <c r="CH30" s="300"/>
      <c r="CI30" s="300"/>
      <c r="CJ30" s="300"/>
      <c r="CK30" s="300"/>
      <c r="CL30" s="301"/>
      <c r="CM30" s="302"/>
      <c r="CN30" s="303"/>
      <c r="CO30" s="303"/>
      <c r="CP30" s="303"/>
      <c r="CQ30" s="303"/>
      <c r="CR30" s="303"/>
      <c r="CS30" s="303"/>
      <c r="CT30" s="303"/>
      <c r="CU30" s="304"/>
    </row>
    <row r="31" spans="1:99" s="8" customFormat="1" ht="12">
      <c r="A31" s="400" t="s">
        <v>108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2"/>
      <c r="AE31" s="317" t="s">
        <v>135</v>
      </c>
      <c r="AF31" s="318"/>
      <c r="AG31" s="319"/>
      <c r="AH31" s="308"/>
      <c r="AI31" s="309"/>
      <c r="AJ31" s="309"/>
      <c r="AK31" s="309"/>
      <c r="AL31" s="309"/>
      <c r="AM31" s="309"/>
      <c r="AN31" s="309"/>
      <c r="AO31" s="309"/>
      <c r="AP31" s="309"/>
      <c r="AQ31" s="310"/>
      <c r="AR31" s="323" t="s">
        <v>55</v>
      </c>
      <c r="AS31" s="324"/>
      <c r="AT31" s="324"/>
      <c r="AU31" s="324"/>
      <c r="AV31" s="324"/>
      <c r="AW31" s="324"/>
      <c r="AX31" s="324"/>
      <c r="AY31" s="324"/>
      <c r="AZ31" s="325"/>
      <c r="BA31" s="323" t="s">
        <v>55</v>
      </c>
      <c r="BB31" s="324"/>
      <c r="BC31" s="324"/>
      <c r="BD31" s="324"/>
      <c r="BE31" s="324"/>
      <c r="BF31" s="324"/>
      <c r="BG31" s="324"/>
      <c r="BH31" s="324"/>
      <c r="BI31" s="324"/>
      <c r="BJ31" s="325"/>
      <c r="BK31" s="323" t="s">
        <v>55</v>
      </c>
      <c r="BL31" s="324"/>
      <c r="BM31" s="324"/>
      <c r="BN31" s="324"/>
      <c r="BO31" s="324"/>
      <c r="BP31" s="324"/>
      <c r="BQ31" s="324"/>
      <c r="BR31" s="324"/>
      <c r="BS31" s="325"/>
      <c r="BT31" s="323" t="s">
        <v>55</v>
      </c>
      <c r="BU31" s="324"/>
      <c r="BV31" s="324"/>
      <c r="BW31" s="324"/>
      <c r="BX31" s="324"/>
      <c r="BY31" s="324"/>
      <c r="BZ31" s="324"/>
      <c r="CA31" s="324"/>
      <c r="CB31" s="324"/>
      <c r="CC31" s="325"/>
      <c r="CD31" s="308"/>
      <c r="CE31" s="309"/>
      <c r="CF31" s="309"/>
      <c r="CG31" s="309"/>
      <c r="CH31" s="309"/>
      <c r="CI31" s="309"/>
      <c r="CJ31" s="309"/>
      <c r="CK31" s="309"/>
      <c r="CL31" s="310"/>
      <c r="CM31" s="308"/>
      <c r="CN31" s="309"/>
      <c r="CO31" s="309"/>
      <c r="CP31" s="309"/>
      <c r="CQ31" s="309"/>
      <c r="CR31" s="309"/>
      <c r="CS31" s="309"/>
      <c r="CT31" s="309"/>
      <c r="CU31" s="310"/>
    </row>
    <row r="32" spans="1:99" s="8" customFormat="1" ht="12">
      <c r="A32" s="378" t="s">
        <v>122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80"/>
      <c r="AE32" s="305"/>
      <c r="AF32" s="306"/>
      <c r="AG32" s="307"/>
      <c r="AH32" s="299"/>
      <c r="AI32" s="300"/>
      <c r="AJ32" s="300"/>
      <c r="AK32" s="300"/>
      <c r="AL32" s="300"/>
      <c r="AM32" s="300"/>
      <c r="AN32" s="300"/>
      <c r="AO32" s="300"/>
      <c r="AP32" s="300"/>
      <c r="AQ32" s="301"/>
      <c r="AR32" s="326"/>
      <c r="AS32" s="327"/>
      <c r="AT32" s="327"/>
      <c r="AU32" s="327"/>
      <c r="AV32" s="327"/>
      <c r="AW32" s="327"/>
      <c r="AX32" s="327"/>
      <c r="AY32" s="327"/>
      <c r="AZ32" s="328"/>
      <c r="BA32" s="326"/>
      <c r="BB32" s="327"/>
      <c r="BC32" s="327"/>
      <c r="BD32" s="327"/>
      <c r="BE32" s="327"/>
      <c r="BF32" s="327"/>
      <c r="BG32" s="327"/>
      <c r="BH32" s="327"/>
      <c r="BI32" s="327"/>
      <c r="BJ32" s="328"/>
      <c r="BK32" s="326"/>
      <c r="BL32" s="327"/>
      <c r="BM32" s="327"/>
      <c r="BN32" s="327"/>
      <c r="BO32" s="327"/>
      <c r="BP32" s="327"/>
      <c r="BQ32" s="327"/>
      <c r="BR32" s="327"/>
      <c r="BS32" s="328"/>
      <c r="BT32" s="326"/>
      <c r="BU32" s="327"/>
      <c r="BV32" s="327"/>
      <c r="BW32" s="327"/>
      <c r="BX32" s="327"/>
      <c r="BY32" s="327"/>
      <c r="BZ32" s="327"/>
      <c r="CA32" s="327"/>
      <c r="CB32" s="327"/>
      <c r="CC32" s="328"/>
      <c r="CD32" s="299"/>
      <c r="CE32" s="300"/>
      <c r="CF32" s="300"/>
      <c r="CG32" s="300"/>
      <c r="CH32" s="300"/>
      <c r="CI32" s="300"/>
      <c r="CJ32" s="300"/>
      <c r="CK32" s="300"/>
      <c r="CL32" s="301"/>
      <c r="CM32" s="299"/>
      <c r="CN32" s="300"/>
      <c r="CO32" s="300"/>
      <c r="CP32" s="300"/>
      <c r="CQ32" s="300"/>
      <c r="CR32" s="300"/>
      <c r="CS32" s="300"/>
      <c r="CT32" s="300"/>
      <c r="CU32" s="301"/>
    </row>
    <row r="33" spans="1:99" s="8" customFormat="1" ht="12">
      <c r="A33" s="387" t="s">
        <v>123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9"/>
      <c r="AE33" s="305" t="s">
        <v>3</v>
      </c>
      <c r="AF33" s="306"/>
      <c r="AG33" s="307"/>
      <c r="AH33" s="299"/>
      <c r="AI33" s="300"/>
      <c r="AJ33" s="300"/>
      <c r="AK33" s="300"/>
      <c r="AL33" s="300"/>
      <c r="AM33" s="300"/>
      <c r="AN33" s="300"/>
      <c r="AO33" s="300"/>
      <c r="AP33" s="300"/>
      <c r="AQ33" s="301"/>
      <c r="AR33" s="326" t="s">
        <v>55</v>
      </c>
      <c r="AS33" s="327"/>
      <c r="AT33" s="327"/>
      <c r="AU33" s="327"/>
      <c r="AV33" s="327"/>
      <c r="AW33" s="327"/>
      <c r="AX33" s="327"/>
      <c r="AY33" s="327"/>
      <c r="AZ33" s="328"/>
      <c r="BA33" s="326" t="s">
        <v>55</v>
      </c>
      <c r="BB33" s="327"/>
      <c r="BC33" s="327"/>
      <c r="BD33" s="327"/>
      <c r="BE33" s="327"/>
      <c r="BF33" s="327"/>
      <c r="BG33" s="327"/>
      <c r="BH33" s="327"/>
      <c r="BI33" s="327"/>
      <c r="BJ33" s="328"/>
      <c r="BK33" s="326" t="s">
        <v>55</v>
      </c>
      <c r="BL33" s="327"/>
      <c r="BM33" s="327"/>
      <c r="BN33" s="327"/>
      <c r="BO33" s="327"/>
      <c r="BP33" s="327"/>
      <c r="BQ33" s="327"/>
      <c r="BR33" s="327"/>
      <c r="BS33" s="328"/>
      <c r="BT33" s="326" t="s">
        <v>55</v>
      </c>
      <c r="BU33" s="327"/>
      <c r="BV33" s="327"/>
      <c r="BW33" s="327"/>
      <c r="BX33" s="327"/>
      <c r="BY33" s="327"/>
      <c r="BZ33" s="327"/>
      <c r="CA33" s="327"/>
      <c r="CB33" s="327"/>
      <c r="CC33" s="328"/>
      <c r="CD33" s="299"/>
      <c r="CE33" s="300"/>
      <c r="CF33" s="300"/>
      <c r="CG33" s="300"/>
      <c r="CH33" s="300"/>
      <c r="CI33" s="300"/>
      <c r="CJ33" s="300"/>
      <c r="CK33" s="300"/>
      <c r="CL33" s="301"/>
      <c r="CM33" s="302"/>
      <c r="CN33" s="303"/>
      <c r="CO33" s="303"/>
      <c r="CP33" s="303"/>
      <c r="CQ33" s="303"/>
      <c r="CR33" s="303"/>
      <c r="CS33" s="303"/>
      <c r="CT33" s="303"/>
      <c r="CU33" s="304"/>
    </row>
    <row r="34" spans="1:99" s="8" customFormat="1" ht="12">
      <c r="A34" s="381" t="s">
        <v>306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3"/>
      <c r="AE34" s="317" t="s">
        <v>136</v>
      </c>
      <c r="AF34" s="318"/>
      <c r="AG34" s="319"/>
      <c r="AH34" s="308">
        <f>AH37+AH38</f>
        <v>69</v>
      </c>
      <c r="AI34" s="309"/>
      <c r="AJ34" s="309"/>
      <c r="AK34" s="309"/>
      <c r="AL34" s="309"/>
      <c r="AM34" s="309"/>
      <c r="AN34" s="309"/>
      <c r="AO34" s="309"/>
      <c r="AP34" s="309"/>
      <c r="AQ34" s="310"/>
      <c r="AR34" s="323" t="s">
        <v>55</v>
      </c>
      <c r="AS34" s="324"/>
      <c r="AT34" s="324"/>
      <c r="AU34" s="324"/>
      <c r="AV34" s="324"/>
      <c r="AW34" s="324"/>
      <c r="AX34" s="324"/>
      <c r="AY34" s="324"/>
      <c r="AZ34" s="325"/>
      <c r="BA34" s="323" t="s">
        <v>55</v>
      </c>
      <c r="BB34" s="324"/>
      <c r="BC34" s="324"/>
      <c r="BD34" s="324"/>
      <c r="BE34" s="324"/>
      <c r="BF34" s="324"/>
      <c r="BG34" s="324"/>
      <c r="BH34" s="324"/>
      <c r="BI34" s="324"/>
      <c r="BJ34" s="325"/>
      <c r="BK34" s="323" t="s">
        <v>55</v>
      </c>
      <c r="BL34" s="324"/>
      <c r="BM34" s="324"/>
      <c r="BN34" s="324"/>
      <c r="BO34" s="324"/>
      <c r="BP34" s="324"/>
      <c r="BQ34" s="324"/>
      <c r="BR34" s="324"/>
      <c r="BS34" s="325"/>
      <c r="BT34" s="323" t="s">
        <v>55</v>
      </c>
      <c r="BU34" s="324"/>
      <c r="BV34" s="324"/>
      <c r="BW34" s="324"/>
      <c r="BX34" s="324"/>
      <c r="BY34" s="324"/>
      <c r="BZ34" s="324"/>
      <c r="CA34" s="324"/>
      <c r="CB34" s="324"/>
      <c r="CC34" s="325"/>
      <c r="CD34" s="308">
        <v>57</v>
      </c>
      <c r="CE34" s="309"/>
      <c r="CF34" s="309"/>
      <c r="CG34" s="309"/>
      <c r="CH34" s="309"/>
      <c r="CI34" s="309"/>
      <c r="CJ34" s="309"/>
      <c r="CK34" s="309"/>
      <c r="CL34" s="310"/>
      <c r="CM34" s="308">
        <v>3</v>
      </c>
      <c r="CN34" s="309"/>
      <c r="CO34" s="309"/>
      <c r="CP34" s="309"/>
      <c r="CQ34" s="309"/>
      <c r="CR34" s="309"/>
      <c r="CS34" s="309"/>
      <c r="CT34" s="309"/>
      <c r="CU34" s="310"/>
    </row>
    <row r="35" spans="1:99" s="8" customFormat="1" ht="12">
      <c r="A35" s="366" t="s">
        <v>66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8"/>
      <c r="AE35" s="317" t="s">
        <v>137</v>
      </c>
      <c r="AF35" s="318"/>
      <c r="AG35" s="319"/>
      <c r="AH35" s="308"/>
      <c r="AI35" s="309"/>
      <c r="AJ35" s="309"/>
      <c r="AK35" s="309"/>
      <c r="AL35" s="309"/>
      <c r="AM35" s="309"/>
      <c r="AN35" s="309"/>
      <c r="AO35" s="309"/>
      <c r="AP35" s="309"/>
      <c r="AQ35" s="310"/>
      <c r="AR35" s="323" t="s">
        <v>55</v>
      </c>
      <c r="AS35" s="324"/>
      <c r="AT35" s="324"/>
      <c r="AU35" s="324"/>
      <c r="AV35" s="324"/>
      <c r="AW35" s="324"/>
      <c r="AX35" s="324"/>
      <c r="AY35" s="324"/>
      <c r="AZ35" s="325"/>
      <c r="BA35" s="323" t="s">
        <v>55</v>
      </c>
      <c r="BB35" s="324"/>
      <c r="BC35" s="324"/>
      <c r="BD35" s="324"/>
      <c r="BE35" s="324"/>
      <c r="BF35" s="324"/>
      <c r="BG35" s="324"/>
      <c r="BH35" s="324"/>
      <c r="BI35" s="324"/>
      <c r="BJ35" s="325"/>
      <c r="BK35" s="323" t="s">
        <v>55</v>
      </c>
      <c r="BL35" s="324"/>
      <c r="BM35" s="324"/>
      <c r="BN35" s="324"/>
      <c r="BO35" s="324"/>
      <c r="BP35" s="324"/>
      <c r="BQ35" s="324"/>
      <c r="BR35" s="324"/>
      <c r="BS35" s="325"/>
      <c r="BT35" s="323" t="s">
        <v>55</v>
      </c>
      <c r="BU35" s="324"/>
      <c r="BV35" s="324"/>
      <c r="BW35" s="324"/>
      <c r="BX35" s="324"/>
      <c r="BY35" s="324"/>
      <c r="BZ35" s="324"/>
      <c r="CA35" s="324"/>
      <c r="CB35" s="324"/>
      <c r="CC35" s="325"/>
      <c r="CD35" s="308"/>
      <c r="CE35" s="309"/>
      <c r="CF35" s="309"/>
      <c r="CG35" s="309"/>
      <c r="CH35" s="309"/>
      <c r="CI35" s="309"/>
      <c r="CJ35" s="309"/>
      <c r="CK35" s="309"/>
      <c r="CL35" s="310"/>
      <c r="CM35" s="308"/>
      <c r="CN35" s="309"/>
      <c r="CO35" s="309"/>
      <c r="CP35" s="309"/>
      <c r="CQ35" s="309"/>
      <c r="CR35" s="309"/>
      <c r="CS35" s="309"/>
      <c r="CT35" s="309"/>
      <c r="CU35" s="310"/>
    </row>
    <row r="36" spans="1:99" s="8" customFormat="1" ht="12">
      <c r="A36" s="369" t="s">
        <v>124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1"/>
      <c r="AE36" s="305"/>
      <c r="AF36" s="306"/>
      <c r="AG36" s="307"/>
      <c r="AH36" s="299"/>
      <c r="AI36" s="300"/>
      <c r="AJ36" s="300"/>
      <c r="AK36" s="300"/>
      <c r="AL36" s="300"/>
      <c r="AM36" s="300"/>
      <c r="AN36" s="300"/>
      <c r="AO36" s="300"/>
      <c r="AP36" s="300"/>
      <c r="AQ36" s="301"/>
      <c r="AR36" s="326"/>
      <c r="AS36" s="327"/>
      <c r="AT36" s="327"/>
      <c r="AU36" s="327"/>
      <c r="AV36" s="327"/>
      <c r="AW36" s="327"/>
      <c r="AX36" s="327"/>
      <c r="AY36" s="327"/>
      <c r="AZ36" s="328"/>
      <c r="BA36" s="326"/>
      <c r="BB36" s="327"/>
      <c r="BC36" s="327"/>
      <c r="BD36" s="327"/>
      <c r="BE36" s="327"/>
      <c r="BF36" s="327"/>
      <c r="BG36" s="327"/>
      <c r="BH36" s="327"/>
      <c r="BI36" s="327"/>
      <c r="BJ36" s="328"/>
      <c r="BK36" s="326"/>
      <c r="BL36" s="327"/>
      <c r="BM36" s="327"/>
      <c r="BN36" s="327"/>
      <c r="BO36" s="327"/>
      <c r="BP36" s="327"/>
      <c r="BQ36" s="327"/>
      <c r="BR36" s="327"/>
      <c r="BS36" s="328"/>
      <c r="BT36" s="326"/>
      <c r="BU36" s="327"/>
      <c r="BV36" s="327"/>
      <c r="BW36" s="327"/>
      <c r="BX36" s="327"/>
      <c r="BY36" s="327"/>
      <c r="BZ36" s="327"/>
      <c r="CA36" s="327"/>
      <c r="CB36" s="327"/>
      <c r="CC36" s="328"/>
      <c r="CD36" s="299"/>
      <c r="CE36" s="300"/>
      <c r="CF36" s="300"/>
      <c r="CG36" s="300"/>
      <c r="CH36" s="300"/>
      <c r="CI36" s="300"/>
      <c r="CJ36" s="300"/>
      <c r="CK36" s="300"/>
      <c r="CL36" s="301"/>
      <c r="CM36" s="299"/>
      <c r="CN36" s="300"/>
      <c r="CO36" s="300"/>
      <c r="CP36" s="300"/>
      <c r="CQ36" s="300"/>
      <c r="CR36" s="300"/>
      <c r="CS36" s="300"/>
      <c r="CT36" s="300"/>
      <c r="CU36" s="301"/>
    </row>
    <row r="37" spans="1:99" s="8" customFormat="1" ht="12">
      <c r="A37" s="378" t="s">
        <v>125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80"/>
      <c r="AE37" s="305" t="s">
        <v>138</v>
      </c>
      <c r="AF37" s="306"/>
      <c r="AG37" s="307"/>
      <c r="AH37" s="299">
        <f>2+2+1+3+2+4</f>
        <v>14</v>
      </c>
      <c r="AI37" s="300"/>
      <c r="AJ37" s="300"/>
      <c r="AK37" s="300"/>
      <c r="AL37" s="300"/>
      <c r="AM37" s="300"/>
      <c r="AN37" s="300"/>
      <c r="AO37" s="300"/>
      <c r="AP37" s="300"/>
      <c r="AQ37" s="301"/>
      <c r="AR37" s="326" t="s">
        <v>55</v>
      </c>
      <c r="AS37" s="327"/>
      <c r="AT37" s="327"/>
      <c r="AU37" s="327"/>
      <c r="AV37" s="327"/>
      <c r="AW37" s="327"/>
      <c r="AX37" s="327"/>
      <c r="AY37" s="327"/>
      <c r="AZ37" s="328"/>
      <c r="BA37" s="326" t="s">
        <v>55</v>
      </c>
      <c r="BB37" s="327"/>
      <c r="BC37" s="327"/>
      <c r="BD37" s="327"/>
      <c r="BE37" s="327"/>
      <c r="BF37" s="327"/>
      <c r="BG37" s="327"/>
      <c r="BH37" s="327"/>
      <c r="BI37" s="327"/>
      <c r="BJ37" s="328"/>
      <c r="BK37" s="326" t="s">
        <v>55</v>
      </c>
      <c r="BL37" s="327"/>
      <c r="BM37" s="327"/>
      <c r="BN37" s="327"/>
      <c r="BO37" s="327"/>
      <c r="BP37" s="327"/>
      <c r="BQ37" s="327"/>
      <c r="BR37" s="327"/>
      <c r="BS37" s="328"/>
      <c r="BT37" s="326" t="s">
        <v>55</v>
      </c>
      <c r="BU37" s="327"/>
      <c r="BV37" s="327"/>
      <c r="BW37" s="327"/>
      <c r="BX37" s="327"/>
      <c r="BY37" s="327"/>
      <c r="BZ37" s="327"/>
      <c r="CA37" s="327"/>
      <c r="CB37" s="327"/>
      <c r="CC37" s="328"/>
      <c r="CD37" s="299">
        <f>2+2+1+3+2+4</f>
        <v>14</v>
      </c>
      <c r="CE37" s="300"/>
      <c r="CF37" s="300"/>
      <c r="CG37" s="300"/>
      <c r="CH37" s="300"/>
      <c r="CI37" s="300"/>
      <c r="CJ37" s="300"/>
      <c r="CK37" s="300"/>
      <c r="CL37" s="301"/>
      <c r="CM37" s="302">
        <v>0</v>
      </c>
      <c r="CN37" s="303"/>
      <c r="CO37" s="303"/>
      <c r="CP37" s="303"/>
      <c r="CQ37" s="303"/>
      <c r="CR37" s="303"/>
      <c r="CS37" s="303"/>
      <c r="CT37" s="303"/>
      <c r="CU37" s="304"/>
    </row>
    <row r="38" spans="1:99" s="8" customFormat="1" ht="12">
      <c r="A38" s="387" t="s">
        <v>126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9"/>
      <c r="AE38" s="305" t="s">
        <v>139</v>
      </c>
      <c r="AF38" s="306"/>
      <c r="AG38" s="307"/>
      <c r="AH38" s="299">
        <f>9+7+5+8+7+19</f>
        <v>55</v>
      </c>
      <c r="AI38" s="300"/>
      <c r="AJ38" s="300"/>
      <c r="AK38" s="300"/>
      <c r="AL38" s="300"/>
      <c r="AM38" s="300"/>
      <c r="AN38" s="300"/>
      <c r="AO38" s="300"/>
      <c r="AP38" s="300"/>
      <c r="AQ38" s="301"/>
      <c r="AR38" s="326" t="s">
        <v>55</v>
      </c>
      <c r="AS38" s="327"/>
      <c r="AT38" s="327"/>
      <c r="AU38" s="327"/>
      <c r="AV38" s="327"/>
      <c r="AW38" s="327"/>
      <c r="AX38" s="327"/>
      <c r="AY38" s="327"/>
      <c r="AZ38" s="328"/>
      <c r="BA38" s="326" t="s">
        <v>55</v>
      </c>
      <c r="BB38" s="327"/>
      <c r="BC38" s="327"/>
      <c r="BD38" s="327"/>
      <c r="BE38" s="327"/>
      <c r="BF38" s="327"/>
      <c r="BG38" s="327"/>
      <c r="BH38" s="327"/>
      <c r="BI38" s="327"/>
      <c r="BJ38" s="328"/>
      <c r="BK38" s="326" t="s">
        <v>55</v>
      </c>
      <c r="BL38" s="327"/>
      <c r="BM38" s="327"/>
      <c r="BN38" s="327"/>
      <c r="BO38" s="327"/>
      <c r="BP38" s="327"/>
      <c r="BQ38" s="327"/>
      <c r="BR38" s="327"/>
      <c r="BS38" s="328"/>
      <c r="BT38" s="326" t="s">
        <v>55</v>
      </c>
      <c r="BU38" s="327"/>
      <c r="BV38" s="327"/>
      <c r="BW38" s="327"/>
      <c r="BX38" s="327"/>
      <c r="BY38" s="327"/>
      <c r="BZ38" s="327"/>
      <c r="CA38" s="327"/>
      <c r="CB38" s="327"/>
      <c r="CC38" s="328"/>
      <c r="CD38" s="299">
        <f>8+6+3+6+5+15</f>
        <v>43</v>
      </c>
      <c r="CE38" s="300"/>
      <c r="CF38" s="300"/>
      <c r="CG38" s="300"/>
      <c r="CH38" s="300"/>
      <c r="CI38" s="300"/>
      <c r="CJ38" s="300"/>
      <c r="CK38" s="300"/>
      <c r="CL38" s="301"/>
      <c r="CM38" s="302">
        <v>3</v>
      </c>
      <c r="CN38" s="303"/>
      <c r="CO38" s="303"/>
      <c r="CP38" s="303"/>
      <c r="CQ38" s="303"/>
      <c r="CR38" s="303"/>
      <c r="CS38" s="303"/>
      <c r="CT38" s="303"/>
      <c r="CU38" s="304"/>
    </row>
    <row r="39" spans="1:99" s="8" customFormat="1" ht="12">
      <c r="A39" s="394" t="s">
        <v>128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6"/>
      <c r="AE39" s="317" t="s">
        <v>307</v>
      </c>
      <c r="AF39" s="318"/>
      <c r="AG39" s="319"/>
      <c r="AH39" s="308"/>
      <c r="AI39" s="309"/>
      <c r="AJ39" s="309"/>
      <c r="AK39" s="309"/>
      <c r="AL39" s="309"/>
      <c r="AM39" s="309"/>
      <c r="AN39" s="309"/>
      <c r="AO39" s="309"/>
      <c r="AP39" s="309"/>
      <c r="AQ39" s="310"/>
      <c r="AR39" s="323" t="s">
        <v>55</v>
      </c>
      <c r="AS39" s="324"/>
      <c r="AT39" s="324"/>
      <c r="AU39" s="324"/>
      <c r="AV39" s="324"/>
      <c r="AW39" s="324"/>
      <c r="AX39" s="324"/>
      <c r="AY39" s="324"/>
      <c r="AZ39" s="325"/>
      <c r="BA39" s="323" t="s">
        <v>55</v>
      </c>
      <c r="BB39" s="324"/>
      <c r="BC39" s="324"/>
      <c r="BD39" s="324"/>
      <c r="BE39" s="324"/>
      <c r="BF39" s="324"/>
      <c r="BG39" s="324"/>
      <c r="BH39" s="324"/>
      <c r="BI39" s="324"/>
      <c r="BJ39" s="325"/>
      <c r="BK39" s="323" t="s">
        <v>55</v>
      </c>
      <c r="BL39" s="324"/>
      <c r="BM39" s="324"/>
      <c r="BN39" s="324"/>
      <c r="BO39" s="324"/>
      <c r="BP39" s="324"/>
      <c r="BQ39" s="324"/>
      <c r="BR39" s="324"/>
      <c r="BS39" s="325"/>
      <c r="BT39" s="323" t="s">
        <v>55</v>
      </c>
      <c r="BU39" s="324"/>
      <c r="BV39" s="324"/>
      <c r="BW39" s="324"/>
      <c r="BX39" s="324"/>
      <c r="BY39" s="324"/>
      <c r="BZ39" s="324"/>
      <c r="CA39" s="324"/>
      <c r="CB39" s="324"/>
      <c r="CC39" s="325"/>
      <c r="CD39" s="308"/>
      <c r="CE39" s="309"/>
      <c r="CF39" s="309"/>
      <c r="CG39" s="309"/>
      <c r="CH39" s="309"/>
      <c r="CI39" s="309"/>
      <c r="CJ39" s="309"/>
      <c r="CK39" s="309"/>
      <c r="CL39" s="310"/>
      <c r="CM39" s="329"/>
      <c r="CN39" s="330"/>
      <c r="CO39" s="330"/>
      <c r="CP39" s="330"/>
      <c r="CQ39" s="330"/>
      <c r="CR39" s="330"/>
      <c r="CS39" s="330"/>
      <c r="CT39" s="330"/>
      <c r="CU39" s="331"/>
    </row>
    <row r="40" spans="1:99" s="8" customFormat="1" ht="12">
      <c r="A40" s="394" t="s">
        <v>129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6"/>
      <c r="AE40" s="384"/>
      <c r="AF40" s="385"/>
      <c r="AG40" s="386"/>
      <c r="AH40" s="341"/>
      <c r="AI40" s="342"/>
      <c r="AJ40" s="342"/>
      <c r="AK40" s="342"/>
      <c r="AL40" s="342"/>
      <c r="AM40" s="342"/>
      <c r="AN40" s="342"/>
      <c r="AO40" s="342"/>
      <c r="AP40" s="342"/>
      <c r="AQ40" s="343"/>
      <c r="AR40" s="338"/>
      <c r="AS40" s="339"/>
      <c r="AT40" s="339"/>
      <c r="AU40" s="339"/>
      <c r="AV40" s="339"/>
      <c r="AW40" s="339"/>
      <c r="AX40" s="339"/>
      <c r="AY40" s="339"/>
      <c r="AZ40" s="340"/>
      <c r="BA40" s="338"/>
      <c r="BB40" s="339"/>
      <c r="BC40" s="339"/>
      <c r="BD40" s="339"/>
      <c r="BE40" s="339"/>
      <c r="BF40" s="339"/>
      <c r="BG40" s="339"/>
      <c r="BH40" s="339"/>
      <c r="BI40" s="339"/>
      <c r="BJ40" s="340"/>
      <c r="BK40" s="338"/>
      <c r="BL40" s="339"/>
      <c r="BM40" s="339"/>
      <c r="BN40" s="339"/>
      <c r="BO40" s="339"/>
      <c r="BP40" s="339"/>
      <c r="BQ40" s="339"/>
      <c r="BR40" s="339"/>
      <c r="BS40" s="340"/>
      <c r="BT40" s="338"/>
      <c r="BU40" s="339"/>
      <c r="BV40" s="339"/>
      <c r="BW40" s="339"/>
      <c r="BX40" s="339"/>
      <c r="BY40" s="339"/>
      <c r="BZ40" s="339"/>
      <c r="CA40" s="339"/>
      <c r="CB40" s="339"/>
      <c r="CC40" s="340"/>
      <c r="CD40" s="341"/>
      <c r="CE40" s="342"/>
      <c r="CF40" s="342"/>
      <c r="CG40" s="342"/>
      <c r="CH40" s="342"/>
      <c r="CI40" s="342"/>
      <c r="CJ40" s="342"/>
      <c r="CK40" s="342"/>
      <c r="CL40" s="343"/>
      <c r="CM40" s="332"/>
      <c r="CN40" s="333"/>
      <c r="CO40" s="333"/>
      <c r="CP40" s="333"/>
      <c r="CQ40" s="333"/>
      <c r="CR40" s="333"/>
      <c r="CS40" s="333"/>
      <c r="CT40" s="333"/>
      <c r="CU40" s="334"/>
    </row>
    <row r="41" spans="1:99" s="8" customFormat="1" ht="12">
      <c r="A41" s="394" t="s">
        <v>269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6"/>
      <c r="AE41" s="384"/>
      <c r="AF41" s="385"/>
      <c r="AG41" s="386"/>
      <c r="AH41" s="341"/>
      <c r="AI41" s="342"/>
      <c r="AJ41" s="342"/>
      <c r="AK41" s="342"/>
      <c r="AL41" s="342"/>
      <c r="AM41" s="342"/>
      <c r="AN41" s="342"/>
      <c r="AO41" s="342"/>
      <c r="AP41" s="342"/>
      <c r="AQ41" s="343"/>
      <c r="AR41" s="338"/>
      <c r="AS41" s="339"/>
      <c r="AT41" s="339"/>
      <c r="AU41" s="339"/>
      <c r="AV41" s="339"/>
      <c r="AW41" s="339"/>
      <c r="AX41" s="339"/>
      <c r="AY41" s="339"/>
      <c r="AZ41" s="340"/>
      <c r="BA41" s="338"/>
      <c r="BB41" s="339"/>
      <c r="BC41" s="339"/>
      <c r="BD41" s="339"/>
      <c r="BE41" s="339"/>
      <c r="BF41" s="339"/>
      <c r="BG41" s="339"/>
      <c r="BH41" s="339"/>
      <c r="BI41" s="339"/>
      <c r="BJ41" s="340"/>
      <c r="BK41" s="338"/>
      <c r="BL41" s="339"/>
      <c r="BM41" s="339"/>
      <c r="BN41" s="339"/>
      <c r="BO41" s="339"/>
      <c r="BP41" s="339"/>
      <c r="BQ41" s="339"/>
      <c r="BR41" s="339"/>
      <c r="BS41" s="340"/>
      <c r="BT41" s="338"/>
      <c r="BU41" s="339"/>
      <c r="BV41" s="339"/>
      <c r="BW41" s="339"/>
      <c r="BX41" s="339"/>
      <c r="BY41" s="339"/>
      <c r="BZ41" s="339"/>
      <c r="CA41" s="339"/>
      <c r="CB41" s="339"/>
      <c r="CC41" s="340"/>
      <c r="CD41" s="341"/>
      <c r="CE41" s="342"/>
      <c r="CF41" s="342"/>
      <c r="CG41" s="342"/>
      <c r="CH41" s="342"/>
      <c r="CI41" s="342"/>
      <c r="CJ41" s="342"/>
      <c r="CK41" s="342"/>
      <c r="CL41" s="343"/>
      <c r="CM41" s="332"/>
      <c r="CN41" s="333"/>
      <c r="CO41" s="333"/>
      <c r="CP41" s="333"/>
      <c r="CQ41" s="333"/>
      <c r="CR41" s="333"/>
      <c r="CS41" s="333"/>
      <c r="CT41" s="333"/>
      <c r="CU41" s="334"/>
    </row>
    <row r="42" spans="1:99" s="8" customFormat="1" ht="12">
      <c r="A42" s="375" t="s">
        <v>268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7"/>
      <c r="AE42" s="305"/>
      <c r="AF42" s="306"/>
      <c r="AG42" s="307"/>
      <c r="AH42" s="299"/>
      <c r="AI42" s="300"/>
      <c r="AJ42" s="300"/>
      <c r="AK42" s="300"/>
      <c r="AL42" s="300"/>
      <c r="AM42" s="300"/>
      <c r="AN42" s="300"/>
      <c r="AO42" s="300"/>
      <c r="AP42" s="300"/>
      <c r="AQ42" s="301"/>
      <c r="AR42" s="326"/>
      <c r="AS42" s="327"/>
      <c r="AT42" s="327"/>
      <c r="AU42" s="327"/>
      <c r="AV42" s="327"/>
      <c r="AW42" s="327"/>
      <c r="AX42" s="327"/>
      <c r="AY42" s="327"/>
      <c r="AZ42" s="328"/>
      <c r="BA42" s="326"/>
      <c r="BB42" s="327"/>
      <c r="BC42" s="327"/>
      <c r="BD42" s="327"/>
      <c r="BE42" s="327"/>
      <c r="BF42" s="327"/>
      <c r="BG42" s="327"/>
      <c r="BH42" s="327"/>
      <c r="BI42" s="327"/>
      <c r="BJ42" s="328"/>
      <c r="BK42" s="326"/>
      <c r="BL42" s="327"/>
      <c r="BM42" s="327"/>
      <c r="BN42" s="327"/>
      <c r="BO42" s="327"/>
      <c r="BP42" s="327"/>
      <c r="BQ42" s="327"/>
      <c r="BR42" s="327"/>
      <c r="BS42" s="328"/>
      <c r="BT42" s="326"/>
      <c r="BU42" s="327"/>
      <c r="BV42" s="327"/>
      <c r="BW42" s="327"/>
      <c r="BX42" s="327"/>
      <c r="BY42" s="327"/>
      <c r="BZ42" s="327"/>
      <c r="CA42" s="327"/>
      <c r="CB42" s="327"/>
      <c r="CC42" s="328"/>
      <c r="CD42" s="299"/>
      <c r="CE42" s="300"/>
      <c r="CF42" s="300"/>
      <c r="CG42" s="300"/>
      <c r="CH42" s="300"/>
      <c r="CI42" s="300"/>
      <c r="CJ42" s="300"/>
      <c r="CK42" s="300"/>
      <c r="CL42" s="301"/>
      <c r="CM42" s="335"/>
      <c r="CN42" s="336"/>
      <c r="CO42" s="336"/>
      <c r="CP42" s="336"/>
      <c r="CQ42" s="336"/>
      <c r="CR42" s="336"/>
      <c r="CS42" s="336"/>
      <c r="CT42" s="336"/>
      <c r="CU42" s="337"/>
    </row>
    <row r="43" s="26" customFormat="1" ht="6" customHeight="1"/>
    <row r="44" spans="1:94" s="26" customFormat="1" ht="12.75">
      <c r="A44" s="26" t="s">
        <v>328</v>
      </c>
      <c r="CI44" s="393">
        <v>2</v>
      </c>
      <c r="CJ44" s="393"/>
      <c r="CK44" s="393"/>
      <c r="CL44" s="393"/>
      <c r="CM44" s="393"/>
      <c r="CN44" s="393"/>
      <c r="CO44" s="393"/>
      <c r="CP44" s="393"/>
    </row>
  </sheetData>
  <sheetProtection/>
  <mergeCells count="271">
    <mergeCell ref="A30:AD30"/>
    <mergeCell ref="A31:AD31"/>
    <mergeCell ref="A32:AD32"/>
    <mergeCell ref="AE31:AG32"/>
    <mergeCell ref="AH31:AQ32"/>
    <mergeCell ref="AR31:AZ32"/>
    <mergeCell ref="CI44:CP44"/>
    <mergeCell ref="A37:AD37"/>
    <mergeCell ref="A42:AD42"/>
    <mergeCell ref="A38:AD38"/>
    <mergeCell ref="A39:AD39"/>
    <mergeCell ref="A40:AD40"/>
    <mergeCell ref="A41:AD41"/>
    <mergeCell ref="BA39:BJ42"/>
    <mergeCell ref="AR38:AZ38"/>
    <mergeCell ref="BA38:BJ38"/>
    <mergeCell ref="A24:AD24"/>
    <mergeCell ref="A25:AD25"/>
    <mergeCell ref="A19:AD19"/>
    <mergeCell ref="A13:AD13"/>
    <mergeCell ref="A20:AD20"/>
    <mergeCell ref="A21:AD21"/>
    <mergeCell ref="A22:AD22"/>
    <mergeCell ref="A23:AD23"/>
    <mergeCell ref="AE39:AG42"/>
    <mergeCell ref="AH39:AQ42"/>
    <mergeCell ref="AE35:AG36"/>
    <mergeCell ref="A18:AD18"/>
    <mergeCell ref="AR39:AZ42"/>
    <mergeCell ref="A26:AD26"/>
    <mergeCell ref="A28:AD28"/>
    <mergeCell ref="A27:AD27"/>
    <mergeCell ref="A33:AD33"/>
    <mergeCell ref="A34:AD34"/>
    <mergeCell ref="A35:AD35"/>
    <mergeCell ref="A36:AD36"/>
    <mergeCell ref="A29:AD29"/>
    <mergeCell ref="BK35:BS36"/>
    <mergeCell ref="BT35:CC36"/>
    <mergeCell ref="BT34:CC34"/>
    <mergeCell ref="BT33:CC33"/>
    <mergeCell ref="AH35:AQ36"/>
    <mergeCell ref="AR35:AZ36"/>
    <mergeCell ref="BA35:BJ36"/>
    <mergeCell ref="A5:AD5"/>
    <mergeCell ref="A6:AD6"/>
    <mergeCell ref="A7:AD7"/>
    <mergeCell ref="A8:AD8"/>
    <mergeCell ref="A16:AD16"/>
    <mergeCell ref="A17:AD17"/>
    <mergeCell ref="A9:AD9"/>
    <mergeCell ref="A10:AD10"/>
    <mergeCell ref="A11:AD11"/>
    <mergeCell ref="A12:AD12"/>
    <mergeCell ref="AR33:AZ33"/>
    <mergeCell ref="BK30:BS30"/>
    <mergeCell ref="BT30:CC30"/>
    <mergeCell ref="BK26:BS26"/>
    <mergeCell ref="BT26:CC26"/>
    <mergeCell ref="BK31:BS32"/>
    <mergeCell ref="BK29:BS29"/>
    <mergeCell ref="BT31:CC32"/>
    <mergeCell ref="BA33:BJ33"/>
    <mergeCell ref="BA31:BJ32"/>
    <mergeCell ref="CD35:CL36"/>
    <mergeCell ref="CD33:CL33"/>
    <mergeCell ref="CM33:CU33"/>
    <mergeCell ref="CM31:CU32"/>
    <mergeCell ref="CD34:CL34"/>
    <mergeCell ref="CM34:CU34"/>
    <mergeCell ref="CM35:CU36"/>
    <mergeCell ref="CD31:CL32"/>
    <mergeCell ref="BA26:BJ26"/>
    <mergeCell ref="CM26:CU26"/>
    <mergeCell ref="CM28:CU28"/>
    <mergeCell ref="CD28:CL28"/>
    <mergeCell ref="BK28:BS28"/>
    <mergeCell ref="BT28:CC28"/>
    <mergeCell ref="CD26:CL26"/>
    <mergeCell ref="CM7:CU7"/>
    <mergeCell ref="AE7:AG7"/>
    <mergeCell ref="AH7:AQ7"/>
    <mergeCell ref="AR7:AZ7"/>
    <mergeCell ref="BA7:BJ7"/>
    <mergeCell ref="AE6:AG6"/>
    <mergeCell ref="BK7:BS7"/>
    <mergeCell ref="CM13:CU13"/>
    <mergeCell ref="BA19:BJ19"/>
    <mergeCell ref="BK19:BS19"/>
    <mergeCell ref="AR28:AZ28"/>
    <mergeCell ref="BK23:BS23"/>
    <mergeCell ref="CD6:CL6"/>
    <mergeCell ref="CM6:CU6"/>
    <mergeCell ref="CD9:CL10"/>
    <mergeCell ref="BT7:CC7"/>
    <mergeCell ref="CD7:CL7"/>
    <mergeCell ref="BK34:BS34"/>
    <mergeCell ref="BK33:BS33"/>
    <mergeCell ref="CM9:CU10"/>
    <mergeCell ref="CD8:CL8"/>
    <mergeCell ref="CM8:CU8"/>
    <mergeCell ref="BT9:CC10"/>
    <mergeCell ref="BT8:CC8"/>
    <mergeCell ref="CD20:CL20"/>
    <mergeCell ref="BT13:CC13"/>
    <mergeCell ref="CD13:CL13"/>
    <mergeCell ref="AE33:AG33"/>
    <mergeCell ref="AH33:AQ33"/>
    <mergeCell ref="AE34:AG34"/>
    <mergeCell ref="AH34:AQ34"/>
    <mergeCell ref="BK25:BS25"/>
    <mergeCell ref="BT25:CC25"/>
    <mergeCell ref="BA25:BJ25"/>
    <mergeCell ref="AE30:AG30"/>
    <mergeCell ref="AH30:AQ30"/>
    <mergeCell ref="AR30:AZ30"/>
    <mergeCell ref="AH28:AQ28"/>
    <mergeCell ref="AE29:AG29"/>
    <mergeCell ref="AH29:AQ29"/>
    <mergeCell ref="AH24:AQ24"/>
    <mergeCell ref="AE25:AG25"/>
    <mergeCell ref="AH25:AQ25"/>
    <mergeCell ref="AE26:AG26"/>
    <mergeCell ref="AH26:AQ26"/>
    <mergeCell ref="AE28:AG28"/>
    <mergeCell ref="AR25:AZ25"/>
    <mergeCell ref="AR34:AZ34"/>
    <mergeCell ref="BA34:BJ34"/>
    <mergeCell ref="AR29:AZ29"/>
    <mergeCell ref="BA29:BJ29"/>
    <mergeCell ref="BA30:BJ30"/>
    <mergeCell ref="BA28:BJ28"/>
    <mergeCell ref="AR27:AZ27"/>
    <mergeCell ref="BA27:BJ27"/>
    <mergeCell ref="AR26:AZ26"/>
    <mergeCell ref="AH23:AQ23"/>
    <mergeCell ref="AR23:AZ23"/>
    <mergeCell ref="CM24:CU24"/>
    <mergeCell ref="BA23:BJ23"/>
    <mergeCell ref="CM25:CU25"/>
    <mergeCell ref="AE24:AG24"/>
    <mergeCell ref="BK24:BS24"/>
    <mergeCell ref="BT24:CC24"/>
    <mergeCell ref="AR24:AZ24"/>
    <mergeCell ref="BA24:BJ24"/>
    <mergeCell ref="BT22:CC22"/>
    <mergeCell ref="AE20:AG20"/>
    <mergeCell ref="AR20:AZ20"/>
    <mergeCell ref="BA20:BJ20"/>
    <mergeCell ref="BK21:BS21"/>
    <mergeCell ref="AH21:AQ21"/>
    <mergeCell ref="AR21:AZ21"/>
    <mergeCell ref="BK20:BS20"/>
    <mergeCell ref="BT20:CC20"/>
    <mergeCell ref="CD30:CL30"/>
    <mergeCell ref="CM30:CU30"/>
    <mergeCell ref="CD29:CL29"/>
    <mergeCell ref="CM29:CU29"/>
    <mergeCell ref="BT23:CC23"/>
    <mergeCell ref="CM23:CU23"/>
    <mergeCell ref="BT29:CC29"/>
    <mergeCell ref="CD25:CL25"/>
    <mergeCell ref="CD24:CL24"/>
    <mergeCell ref="CD23:CL23"/>
    <mergeCell ref="A1:CU1"/>
    <mergeCell ref="A2:CU2"/>
    <mergeCell ref="AH6:AQ6"/>
    <mergeCell ref="AR6:AZ6"/>
    <mergeCell ref="BA6:BJ6"/>
    <mergeCell ref="BK6:BS6"/>
    <mergeCell ref="BT6:CC6"/>
    <mergeCell ref="AH5:AQ5"/>
    <mergeCell ref="AE5:AG5"/>
    <mergeCell ref="A3:CU3"/>
    <mergeCell ref="AE37:AG37"/>
    <mergeCell ref="AH37:AQ37"/>
    <mergeCell ref="AR37:AZ37"/>
    <mergeCell ref="BA37:BJ37"/>
    <mergeCell ref="CD21:CL21"/>
    <mergeCell ref="BT21:CC21"/>
    <mergeCell ref="CD22:CL22"/>
    <mergeCell ref="BA22:BJ22"/>
    <mergeCell ref="AE21:AG21"/>
    <mergeCell ref="AE23:AG23"/>
    <mergeCell ref="CD5:CL5"/>
    <mergeCell ref="CM5:CU5"/>
    <mergeCell ref="AR5:CC5"/>
    <mergeCell ref="BK37:BS37"/>
    <mergeCell ref="BT37:CC37"/>
    <mergeCell ref="CD37:CL37"/>
    <mergeCell ref="CM19:CU19"/>
    <mergeCell ref="CM20:CU20"/>
    <mergeCell ref="BT11:CC12"/>
    <mergeCell ref="BK9:BS10"/>
    <mergeCell ref="AE9:AG10"/>
    <mergeCell ref="AH9:AQ10"/>
    <mergeCell ref="AR9:AZ10"/>
    <mergeCell ref="BA9:BJ10"/>
    <mergeCell ref="AE8:AG8"/>
    <mergeCell ref="AH8:AQ8"/>
    <mergeCell ref="AR8:AZ8"/>
    <mergeCell ref="BA8:BJ8"/>
    <mergeCell ref="AE38:AG38"/>
    <mergeCell ref="AH38:AQ38"/>
    <mergeCell ref="BA14:BJ15"/>
    <mergeCell ref="BA21:BJ21"/>
    <mergeCell ref="AE22:AG22"/>
    <mergeCell ref="AH22:AQ22"/>
    <mergeCell ref="AE18:AG18"/>
    <mergeCell ref="AH18:AQ18"/>
    <mergeCell ref="AE27:AG27"/>
    <mergeCell ref="AH27:AQ27"/>
    <mergeCell ref="AH13:AQ13"/>
    <mergeCell ref="BK8:BS8"/>
    <mergeCell ref="BA11:BJ12"/>
    <mergeCell ref="BK11:BS12"/>
    <mergeCell ref="AE13:AG13"/>
    <mergeCell ref="AH11:AQ12"/>
    <mergeCell ref="AR11:AZ12"/>
    <mergeCell ref="AE11:AG12"/>
    <mergeCell ref="AR13:AZ13"/>
    <mergeCell ref="BK13:BS13"/>
    <mergeCell ref="CM39:CU42"/>
    <mergeCell ref="CM37:CU37"/>
    <mergeCell ref="BK38:BS38"/>
    <mergeCell ref="BT38:CC38"/>
    <mergeCell ref="CD38:CL38"/>
    <mergeCell ref="CM38:CU38"/>
    <mergeCell ref="BK39:BS42"/>
    <mergeCell ref="BT39:CC42"/>
    <mergeCell ref="CD39:CL42"/>
    <mergeCell ref="AR18:AZ18"/>
    <mergeCell ref="BA18:BJ18"/>
    <mergeCell ref="BK18:BS18"/>
    <mergeCell ref="CD11:CL12"/>
    <mergeCell ref="CM11:CU12"/>
    <mergeCell ref="AR16:AZ17"/>
    <mergeCell ref="CD18:CL18"/>
    <mergeCell ref="CM18:CU18"/>
    <mergeCell ref="CM16:CU17"/>
    <mergeCell ref="CD16:CL17"/>
    <mergeCell ref="BA13:BJ13"/>
    <mergeCell ref="BT18:CC18"/>
    <mergeCell ref="A15:AD15"/>
    <mergeCell ref="AE14:AG15"/>
    <mergeCell ref="AH14:AQ15"/>
    <mergeCell ref="AR14:AZ15"/>
    <mergeCell ref="A14:AD14"/>
    <mergeCell ref="AE16:AG17"/>
    <mergeCell ref="AH16:AQ17"/>
    <mergeCell ref="BK16:BS17"/>
    <mergeCell ref="CD14:CL15"/>
    <mergeCell ref="CM14:CU15"/>
    <mergeCell ref="BK27:BS27"/>
    <mergeCell ref="BT27:CC27"/>
    <mergeCell ref="BA16:BJ17"/>
    <mergeCell ref="CD27:CL27"/>
    <mergeCell ref="BK14:BS15"/>
    <mergeCell ref="BT14:CC15"/>
    <mergeCell ref="BT16:CC17"/>
    <mergeCell ref="BT19:CC19"/>
    <mergeCell ref="AR19:AZ19"/>
    <mergeCell ref="CM27:CU27"/>
    <mergeCell ref="AE19:AG19"/>
    <mergeCell ref="AH19:AQ19"/>
    <mergeCell ref="AR22:AZ22"/>
    <mergeCell ref="CD19:CL19"/>
    <mergeCell ref="CM21:CU21"/>
    <mergeCell ref="CM22:CU22"/>
    <mergeCell ref="AH20:AQ20"/>
    <mergeCell ref="BK22:BS22"/>
  </mergeCells>
  <printOptions/>
  <pageMargins left="0.3937007874015748" right="0.3937007874015748" top="0.7086614173228347" bottom="0.3149606299212598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U32"/>
  <sheetViews>
    <sheetView zoomScalePageLayoutView="0" workbookViewId="0" topLeftCell="A1">
      <selection activeCell="AX35" sqref="AX35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195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40" customFormat="1" ht="15.75">
      <c r="A2" s="356" t="s">
        <v>95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="38" customFormat="1" ht="8.25"/>
    <row r="4" spans="28:99" s="41" customFormat="1" ht="12"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4" t="s">
        <v>56</v>
      </c>
    </row>
    <row r="5" spans="1:99" s="7" customFormat="1" ht="12.75" customHeight="1">
      <c r="A5" s="92" t="s">
        <v>25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180" t="s">
        <v>19</v>
      </c>
      <c r="U5" s="181"/>
      <c r="V5" s="181"/>
      <c r="W5" s="181"/>
      <c r="X5" s="182"/>
      <c r="Y5" s="410" t="s">
        <v>47</v>
      </c>
      <c r="Z5" s="411"/>
      <c r="AA5" s="411"/>
      <c r="AB5" s="411"/>
      <c r="AC5" s="411"/>
      <c r="AD5" s="411"/>
      <c r="AE5" s="411"/>
      <c r="AF5" s="411"/>
      <c r="AG5" s="411"/>
      <c r="AH5" s="412"/>
      <c r="AI5" s="92" t="s">
        <v>298</v>
      </c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90"/>
    </row>
    <row r="6" spans="1:99" s="7" customFormat="1" ht="1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416" t="s">
        <v>46</v>
      </c>
      <c r="U6" s="417"/>
      <c r="V6" s="417"/>
      <c r="W6" s="417"/>
      <c r="X6" s="418"/>
      <c r="Y6" s="413"/>
      <c r="Z6" s="414"/>
      <c r="AA6" s="414"/>
      <c r="AB6" s="414"/>
      <c r="AC6" s="414"/>
      <c r="AD6" s="414"/>
      <c r="AE6" s="414"/>
      <c r="AF6" s="414"/>
      <c r="AG6" s="414"/>
      <c r="AH6" s="415"/>
      <c r="AI6" s="97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9"/>
    </row>
    <row r="7" spans="1:99" s="7" customFormat="1" ht="12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416"/>
      <c r="U7" s="417"/>
      <c r="V7" s="417"/>
      <c r="W7" s="417"/>
      <c r="X7" s="418"/>
      <c r="Y7" s="404" t="s">
        <v>96</v>
      </c>
      <c r="Z7" s="405"/>
      <c r="AA7" s="405"/>
      <c r="AB7" s="405"/>
      <c r="AC7" s="405"/>
      <c r="AD7" s="405"/>
      <c r="AE7" s="405"/>
      <c r="AF7" s="405"/>
      <c r="AG7" s="405"/>
      <c r="AH7" s="406"/>
      <c r="AI7" s="74" t="s">
        <v>311</v>
      </c>
      <c r="AJ7" s="74"/>
      <c r="AK7" s="74"/>
      <c r="AL7" s="74"/>
      <c r="AM7" s="74"/>
      <c r="AN7" s="74"/>
      <c r="AO7" s="74"/>
      <c r="AP7" s="74"/>
      <c r="AQ7" s="74" t="s">
        <v>143</v>
      </c>
      <c r="AR7" s="74"/>
      <c r="AS7" s="74"/>
      <c r="AT7" s="74"/>
      <c r="AU7" s="74"/>
      <c r="AV7" s="74"/>
      <c r="AW7" s="74"/>
      <c r="AX7" s="74"/>
      <c r="AY7" s="74"/>
      <c r="AZ7" s="74" t="s">
        <v>308</v>
      </c>
      <c r="BA7" s="74"/>
      <c r="BB7" s="74"/>
      <c r="BC7" s="74"/>
      <c r="BD7" s="74"/>
      <c r="BE7" s="74"/>
      <c r="BF7" s="74"/>
      <c r="BG7" s="74"/>
      <c r="BH7" s="74" t="s">
        <v>309</v>
      </c>
      <c r="BI7" s="74"/>
      <c r="BJ7" s="74"/>
      <c r="BK7" s="74"/>
      <c r="BL7" s="74"/>
      <c r="BM7" s="74"/>
      <c r="BN7" s="74"/>
      <c r="BO7" s="74"/>
      <c r="BP7" s="74" t="s">
        <v>310</v>
      </c>
      <c r="BQ7" s="74"/>
      <c r="BR7" s="74"/>
      <c r="BS7" s="74"/>
      <c r="BT7" s="74"/>
      <c r="BU7" s="74"/>
      <c r="BV7" s="74"/>
      <c r="BW7" s="74"/>
      <c r="BX7" s="74" t="s">
        <v>144</v>
      </c>
      <c r="BY7" s="74"/>
      <c r="BZ7" s="74"/>
      <c r="CA7" s="74"/>
      <c r="CB7" s="74"/>
      <c r="CC7" s="74"/>
      <c r="CD7" s="74"/>
      <c r="CE7" s="74"/>
      <c r="CF7" s="74" t="s">
        <v>145</v>
      </c>
      <c r="CG7" s="74"/>
      <c r="CH7" s="74"/>
      <c r="CI7" s="74"/>
      <c r="CJ7" s="74"/>
      <c r="CK7" s="74"/>
      <c r="CL7" s="74"/>
      <c r="CM7" s="74"/>
      <c r="CN7" s="74" t="s">
        <v>313</v>
      </c>
      <c r="CO7" s="74"/>
      <c r="CP7" s="74"/>
      <c r="CQ7" s="74"/>
      <c r="CR7" s="74"/>
      <c r="CS7" s="74"/>
      <c r="CT7" s="74"/>
      <c r="CU7" s="74"/>
    </row>
    <row r="8" spans="1:99" s="7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97" t="s">
        <v>417</v>
      </c>
      <c r="Z8" s="98"/>
      <c r="AA8" s="98"/>
      <c r="AB8" s="98"/>
      <c r="AC8" s="98"/>
      <c r="AD8" s="98"/>
      <c r="AE8" s="98"/>
      <c r="AF8" s="98"/>
      <c r="AG8" s="98"/>
      <c r="AH8" s="99"/>
      <c r="AI8" s="74" t="s">
        <v>312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 t="s">
        <v>51</v>
      </c>
      <c r="CO8" s="74"/>
      <c r="CP8" s="74"/>
      <c r="CQ8" s="74"/>
      <c r="CR8" s="74"/>
      <c r="CS8" s="74"/>
      <c r="CT8" s="74"/>
      <c r="CU8" s="74"/>
    </row>
    <row r="9" spans="1:99" s="7" customFormat="1" ht="12.75">
      <c r="A9" s="186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8"/>
      <c r="T9" s="143">
        <v>2</v>
      </c>
      <c r="U9" s="143"/>
      <c r="V9" s="143"/>
      <c r="W9" s="143"/>
      <c r="X9" s="143"/>
      <c r="Y9" s="143">
        <v>3</v>
      </c>
      <c r="Z9" s="143"/>
      <c r="AA9" s="143"/>
      <c r="AB9" s="143"/>
      <c r="AC9" s="143"/>
      <c r="AD9" s="143"/>
      <c r="AE9" s="143"/>
      <c r="AF9" s="143"/>
      <c r="AG9" s="143"/>
      <c r="AH9" s="143"/>
      <c r="AI9" s="143">
        <v>4</v>
      </c>
      <c r="AJ9" s="143"/>
      <c r="AK9" s="143"/>
      <c r="AL9" s="143"/>
      <c r="AM9" s="143"/>
      <c r="AN9" s="143"/>
      <c r="AO9" s="143"/>
      <c r="AP9" s="143"/>
      <c r="AQ9" s="143">
        <v>5</v>
      </c>
      <c r="AR9" s="143"/>
      <c r="AS9" s="143"/>
      <c r="AT9" s="143"/>
      <c r="AU9" s="143"/>
      <c r="AV9" s="143"/>
      <c r="AW9" s="143"/>
      <c r="AX9" s="143"/>
      <c r="AY9" s="143"/>
      <c r="AZ9" s="143">
        <v>6</v>
      </c>
      <c r="BA9" s="143"/>
      <c r="BB9" s="143"/>
      <c r="BC9" s="143"/>
      <c r="BD9" s="143"/>
      <c r="BE9" s="143"/>
      <c r="BF9" s="143"/>
      <c r="BG9" s="143"/>
      <c r="BH9" s="143">
        <v>7</v>
      </c>
      <c r="BI9" s="143"/>
      <c r="BJ9" s="143"/>
      <c r="BK9" s="143"/>
      <c r="BL9" s="143"/>
      <c r="BM9" s="143"/>
      <c r="BN9" s="143"/>
      <c r="BO9" s="143"/>
      <c r="BP9" s="143">
        <v>8</v>
      </c>
      <c r="BQ9" s="143"/>
      <c r="BR9" s="143"/>
      <c r="BS9" s="143"/>
      <c r="BT9" s="143"/>
      <c r="BU9" s="143"/>
      <c r="BV9" s="143"/>
      <c r="BW9" s="143"/>
      <c r="BX9" s="143">
        <v>9</v>
      </c>
      <c r="BY9" s="143"/>
      <c r="BZ9" s="143"/>
      <c r="CA9" s="143"/>
      <c r="CB9" s="143"/>
      <c r="CC9" s="143"/>
      <c r="CD9" s="143"/>
      <c r="CE9" s="143"/>
      <c r="CF9" s="143">
        <v>10</v>
      </c>
      <c r="CG9" s="143"/>
      <c r="CH9" s="143"/>
      <c r="CI9" s="143"/>
      <c r="CJ9" s="143"/>
      <c r="CK9" s="143"/>
      <c r="CL9" s="143"/>
      <c r="CM9" s="143"/>
      <c r="CN9" s="143">
        <v>11</v>
      </c>
      <c r="CO9" s="143"/>
      <c r="CP9" s="143"/>
      <c r="CQ9" s="143"/>
      <c r="CR9" s="143"/>
      <c r="CS9" s="143"/>
      <c r="CT9" s="143"/>
      <c r="CU9" s="143"/>
    </row>
    <row r="10" spans="1:99" ht="12.75">
      <c r="A10" s="138" t="s">
        <v>127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51" t="s">
        <v>26</v>
      </c>
      <c r="U10" s="152"/>
      <c r="V10" s="152"/>
      <c r="W10" s="152"/>
      <c r="X10" s="153"/>
      <c r="Y10" s="197">
        <v>77</v>
      </c>
      <c r="Z10" s="198"/>
      <c r="AA10" s="198"/>
      <c r="AB10" s="198"/>
      <c r="AC10" s="198"/>
      <c r="AD10" s="198"/>
      <c r="AE10" s="198"/>
      <c r="AF10" s="198"/>
      <c r="AG10" s="198"/>
      <c r="AH10" s="199"/>
      <c r="AI10" s="197">
        <v>1</v>
      </c>
      <c r="AJ10" s="198"/>
      <c r="AK10" s="198"/>
      <c r="AL10" s="198"/>
      <c r="AM10" s="198"/>
      <c r="AN10" s="198"/>
      <c r="AO10" s="198"/>
      <c r="AP10" s="199"/>
      <c r="AQ10" s="197">
        <v>9</v>
      </c>
      <c r="AR10" s="198"/>
      <c r="AS10" s="198"/>
      <c r="AT10" s="198"/>
      <c r="AU10" s="198"/>
      <c r="AV10" s="198"/>
      <c r="AW10" s="198"/>
      <c r="AX10" s="198"/>
      <c r="AY10" s="199"/>
      <c r="AZ10" s="197">
        <v>19</v>
      </c>
      <c r="BA10" s="198"/>
      <c r="BB10" s="198"/>
      <c r="BC10" s="198"/>
      <c r="BD10" s="198"/>
      <c r="BE10" s="198"/>
      <c r="BF10" s="198"/>
      <c r="BG10" s="199"/>
      <c r="BH10" s="197">
        <v>14</v>
      </c>
      <c r="BI10" s="198"/>
      <c r="BJ10" s="198"/>
      <c r="BK10" s="198"/>
      <c r="BL10" s="198"/>
      <c r="BM10" s="198"/>
      <c r="BN10" s="198"/>
      <c r="BO10" s="199"/>
      <c r="BP10" s="197">
        <v>14</v>
      </c>
      <c r="BQ10" s="198"/>
      <c r="BR10" s="198"/>
      <c r="BS10" s="198"/>
      <c r="BT10" s="198"/>
      <c r="BU10" s="198"/>
      <c r="BV10" s="198"/>
      <c r="BW10" s="199"/>
      <c r="BX10" s="197">
        <v>8</v>
      </c>
      <c r="BY10" s="198"/>
      <c r="BZ10" s="198"/>
      <c r="CA10" s="198"/>
      <c r="CB10" s="198"/>
      <c r="CC10" s="198"/>
      <c r="CD10" s="198"/>
      <c r="CE10" s="199"/>
      <c r="CF10" s="197">
        <v>8</v>
      </c>
      <c r="CG10" s="198"/>
      <c r="CH10" s="198"/>
      <c r="CI10" s="198"/>
      <c r="CJ10" s="198"/>
      <c r="CK10" s="198"/>
      <c r="CL10" s="198"/>
      <c r="CM10" s="199"/>
      <c r="CN10" s="197">
        <v>4</v>
      </c>
      <c r="CO10" s="198"/>
      <c r="CP10" s="198"/>
      <c r="CQ10" s="198"/>
      <c r="CR10" s="198"/>
      <c r="CS10" s="198"/>
      <c r="CT10" s="198"/>
      <c r="CU10" s="199"/>
    </row>
    <row r="11" spans="1:99" ht="12.75">
      <c r="A11" s="282" t="s">
        <v>146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163"/>
      <c r="U11" s="164"/>
      <c r="V11" s="164"/>
      <c r="W11" s="164"/>
      <c r="X11" s="165"/>
      <c r="Y11" s="200"/>
      <c r="Z11" s="201"/>
      <c r="AA11" s="201"/>
      <c r="AB11" s="201"/>
      <c r="AC11" s="201"/>
      <c r="AD11" s="201"/>
      <c r="AE11" s="201"/>
      <c r="AF11" s="201"/>
      <c r="AG11" s="201"/>
      <c r="AH11" s="202"/>
      <c r="AI11" s="200"/>
      <c r="AJ11" s="201"/>
      <c r="AK11" s="201"/>
      <c r="AL11" s="201"/>
      <c r="AM11" s="201"/>
      <c r="AN11" s="201"/>
      <c r="AO11" s="201"/>
      <c r="AP11" s="202"/>
      <c r="AQ11" s="200"/>
      <c r="AR11" s="201"/>
      <c r="AS11" s="201"/>
      <c r="AT11" s="201"/>
      <c r="AU11" s="201"/>
      <c r="AV11" s="201"/>
      <c r="AW11" s="201"/>
      <c r="AX11" s="201"/>
      <c r="AY11" s="202"/>
      <c r="AZ11" s="200"/>
      <c r="BA11" s="201"/>
      <c r="BB11" s="201"/>
      <c r="BC11" s="201"/>
      <c r="BD11" s="201"/>
      <c r="BE11" s="201"/>
      <c r="BF11" s="201"/>
      <c r="BG11" s="202"/>
      <c r="BH11" s="200"/>
      <c r="BI11" s="201"/>
      <c r="BJ11" s="201"/>
      <c r="BK11" s="201"/>
      <c r="BL11" s="201"/>
      <c r="BM11" s="201"/>
      <c r="BN11" s="201"/>
      <c r="BO11" s="202"/>
      <c r="BP11" s="200"/>
      <c r="BQ11" s="201"/>
      <c r="BR11" s="201"/>
      <c r="BS11" s="201"/>
      <c r="BT11" s="201"/>
      <c r="BU11" s="201"/>
      <c r="BV11" s="201"/>
      <c r="BW11" s="202"/>
      <c r="BX11" s="200"/>
      <c r="BY11" s="201"/>
      <c r="BZ11" s="201"/>
      <c r="CA11" s="201"/>
      <c r="CB11" s="201"/>
      <c r="CC11" s="201"/>
      <c r="CD11" s="201"/>
      <c r="CE11" s="202"/>
      <c r="CF11" s="200"/>
      <c r="CG11" s="201"/>
      <c r="CH11" s="201"/>
      <c r="CI11" s="201"/>
      <c r="CJ11" s="201"/>
      <c r="CK11" s="201"/>
      <c r="CL11" s="201"/>
      <c r="CM11" s="202"/>
      <c r="CN11" s="200"/>
      <c r="CO11" s="201"/>
      <c r="CP11" s="201"/>
      <c r="CQ11" s="201"/>
      <c r="CR11" s="201"/>
      <c r="CS11" s="201"/>
      <c r="CT11" s="201"/>
      <c r="CU11" s="202"/>
    </row>
    <row r="12" spans="1:99" ht="12.75">
      <c r="A12" s="407" t="s">
        <v>147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9"/>
      <c r="T12" s="151" t="s">
        <v>27</v>
      </c>
      <c r="U12" s="152"/>
      <c r="V12" s="152"/>
      <c r="W12" s="152"/>
      <c r="X12" s="153"/>
      <c r="Y12" s="197">
        <v>3</v>
      </c>
      <c r="Z12" s="198"/>
      <c r="AA12" s="198"/>
      <c r="AB12" s="198"/>
      <c r="AC12" s="198"/>
      <c r="AD12" s="198"/>
      <c r="AE12" s="198"/>
      <c r="AF12" s="198"/>
      <c r="AG12" s="198"/>
      <c r="AH12" s="199"/>
      <c r="AI12" s="197"/>
      <c r="AJ12" s="198"/>
      <c r="AK12" s="198"/>
      <c r="AL12" s="198"/>
      <c r="AM12" s="198"/>
      <c r="AN12" s="198"/>
      <c r="AO12" s="198"/>
      <c r="AP12" s="199"/>
      <c r="AQ12" s="197"/>
      <c r="AR12" s="198"/>
      <c r="AS12" s="198"/>
      <c r="AT12" s="198"/>
      <c r="AU12" s="198"/>
      <c r="AV12" s="198"/>
      <c r="AW12" s="198"/>
      <c r="AX12" s="198"/>
      <c r="AY12" s="199"/>
      <c r="AZ12" s="197">
        <v>1</v>
      </c>
      <c r="BA12" s="198"/>
      <c r="BB12" s="198"/>
      <c r="BC12" s="198"/>
      <c r="BD12" s="198"/>
      <c r="BE12" s="198"/>
      <c r="BF12" s="198"/>
      <c r="BG12" s="199"/>
      <c r="BH12" s="197">
        <v>1</v>
      </c>
      <c r="BI12" s="198"/>
      <c r="BJ12" s="198"/>
      <c r="BK12" s="198"/>
      <c r="BL12" s="198"/>
      <c r="BM12" s="198"/>
      <c r="BN12" s="198"/>
      <c r="BO12" s="199"/>
      <c r="BP12" s="197">
        <v>1</v>
      </c>
      <c r="BQ12" s="198"/>
      <c r="BR12" s="198"/>
      <c r="BS12" s="198"/>
      <c r="BT12" s="198"/>
      <c r="BU12" s="198"/>
      <c r="BV12" s="198"/>
      <c r="BW12" s="199"/>
      <c r="BX12" s="197"/>
      <c r="BY12" s="198"/>
      <c r="BZ12" s="198"/>
      <c r="CA12" s="198"/>
      <c r="CB12" s="198"/>
      <c r="CC12" s="198"/>
      <c r="CD12" s="198"/>
      <c r="CE12" s="199"/>
      <c r="CF12" s="197"/>
      <c r="CG12" s="198"/>
      <c r="CH12" s="198"/>
      <c r="CI12" s="198"/>
      <c r="CJ12" s="198"/>
      <c r="CK12" s="198"/>
      <c r="CL12" s="198"/>
      <c r="CM12" s="199"/>
      <c r="CN12" s="197"/>
      <c r="CO12" s="198"/>
      <c r="CP12" s="198"/>
      <c r="CQ12" s="198"/>
      <c r="CR12" s="198"/>
      <c r="CS12" s="198"/>
      <c r="CT12" s="198"/>
      <c r="CU12" s="199"/>
    </row>
    <row r="13" spans="1:99" ht="12.75">
      <c r="A13" s="245" t="s">
        <v>104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163"/>
      <c r="U13" s="164"/>
      <c r="V13" s="164"/>
      <c r="W13" s="164"/>
      <c r="X13" s="165"/>
      <c r="Y13" s="200"/>
      <c r="Z13" s="201"/>
      <c r="AA13" s="201"/>
      <c r="AB13" s="201"/>
      <c r="AC13" s="201"/>
      <c r="AD13" s="201"/>
      <c r="AE13" s="201"/>
      <c r="AF13" s="201"/>
      <c r="AG13" s="201"/>
      <c r="AH13" s="202"/>
      <c r="AI13" s="200"/>
      <c r="AJ13" s="201"/>
      <c r="AK13" s="201"/>
      <c r="AL13" s="201"/>
      <c r="AM13" s="201"/>
      <c r="AN13" s="201"/>
      <c r="AO13" s="201"/>
      <c r="AP13" s="202"/>
      <c r="AQ13" s="200"/>
      <c r="AR13" s="201"/>
      <c r="AS13" s="201"/>
      <c r="AT13" s="201"/>
      <c r="AU13" s="201"/>
      <c r="AV13" s="201"/>
      <c r="AW13" s="201"/>
      <c r="AX13" s="201"/>
      <c r="AY13" s="202"/>
      <c r="AZ13" s="200"/>
      <c r="BA13" s="201"/>
      <c r="BB13" s="201"/>
      <c r="BC13" s="201"/>
      <c r="BD13" s="201"/>
      <c r="BE13" s="201"/>
      <c r="BF13" s="201"/>
      <c r="BG13" s="202"/>
      <c r="BH13" s="200"/>
      <c r="BI13" s="201"/>
      <c r="BJ13" s="201"/>
      <c r="BK13" s="201"/>
      <c r="BL13" s="201"/>
      <c r="BM13" s="201"/>
      <c r="BN13" s="201"/>
      <c r="BO13" s="202"/>
      <c r="BP13" s="200"/>
      <c r="BQ13" s="201"/>
      <c r="BR13" s="201"/>
      <c r="BS13" s="201"/>
      <c r="BT13" s="201"/>
      <c r="BU13" s="201"/>
      <c r="BV13" s="201"/>
      <c r="BW13" s="202"/>
      <c r="BX13" s="200"/>
      <c r="BY13" s="201"/>
      <c r="BZ13" s="201"/>
      <c r="CA13" s="201"/>
      <c r="CB13" s="201"/>
      <c r="CC13" s="201"/>
      <c r="CD13" s="201"/>
      <c r="CE13" s="202"/>
      <c r="CF13" s="200"/>
      <c r="CG13" s="201"/>
      <c r="CH13" s="201"/>
      <c r="CI13" s="201"/>
      <c r="CJ13" s="201"/>
      <c r="CK13" s="201"/>
      <c r="CL13" s="201"/>
      <c r="CM13" s="202"/>
      <c r="CN13" s="200"/>
      <c r="CO13" s="201"/>
      <c r="CP13" s="201"/>
      <c r="CQ13" s="201"/>
      <c r="CR13" s="201"/>
      <c r="CS13" s="201"/>
      <c r="CT13" s="201"/>
      <c r="CU13" s="202"/>
    </row>
    <row r="14" spans="1:99" ht="12.75">
      <c r="A14" s="419" t="s">
        <v>105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151" t="s">
        <v>31</v>
      </c>
      <c r="U14" s="152"/>
      <c r="V14" s="152"/>
      <c r="W14" s="152"/>
      <c r="X14" s="153"/>
      <c r="Y14" s="197">
        <v>2</v>
      </c>
      <c r="Z14" s="198"/>
      <c r="AA14" s="198"/>
      <c r="AB14" s="198"/>
      <c r="AC14" s="198"/>
      <c r="AD14" s="198"/>
      <c r="AE14" s="198"/>
      <c r="AF14" s="198"/>
      <c r="AG14" s="198"/>
      <c r="AH14" s="199"/>
      <c r="AI14" s="197"/>
      <c r="AJ14" s="198"/>
      <c r="AK14" s="198"/>
      <c r="AL14" s="198"/>
      <c r="AM14" s="198"/>
      <c r="AN14" s="198"/>
      <c r="AO14" s="198"/>
      <c r="AP14" s="199"/>
      <c r="AQ14" s="197"/>
      <c r="AR14" s="198"/>
      <c r="AS14" s="198"/>
      <c r="AT14" s="198"/>
      <c r="AU14" s="198"/>
      <c r="AV14" s="198"/>
      <c r="AW14" s="198"/>
      <c r="AX14" s="198"/>
      <c r="AY14" s="199"/>
      <c r="AZ14" s="197">
        <v>1</v>
      </c>
      <c r="BA14" s="198"/>
      <c r="BB14" s="198"/>
      <c r="BC14" s="198"/>
      <c r="BD14" s="198"/>
      <c r="BE14" s="198"/>
      <c r="BF14" s="198"/>
      <c r="BG14" s="199"/>
      <c r="BH14" s="197">
        <v>1</v>
      </c>
      <c r="BI14" s="198"/>
      <c r="BJ14" s="198"/>
      <c r="BK14" s="198"/>
      <c r="BL14" s="198"/>
      <c r="BM14" s="198"/>
      <c r="BN14" s="198"/>
      <c r="BO14" s="199"/>
      <c r="BP14" s="197"/>
      <c r="BQ14" s="198"/>
      <c r="BR14" s="198"/>
      <c r="BS14" s="198"/>
      <c r="BT14" s="198"/>
      <c r="BU14" s="198"/>
      <c r="BV14" s="198"/>
      <c r="BW14" s="199"/>
      <c r="BX14" s="197"/>
      <c r="BY14" s="198"/>
      <c r="BZ14" s="198"/>
      <c r="CA14" s="198"/>
      <c r="CB14" s="198"/>
      <c r="CC14" s="198"/>
      <c r="CD14" s="198"/>
      <c r="CE14" s="199"/>
      <c r="CF14" s="197"/>
      <c r="CG14" s="198"/>
      <c r="CH14" s="198"/>
      <c r="CI14" s="198"/>
      <c r="CJ14" s="198"/>
      <c r="CK14" s="198"/>
      <c r="CL14" s="198"/>
      <c r="CM14" s="199"/>
      <c r="CN14" s="197"/>
      <c r="CO14" s="198"/>
      <c r="CP14" s="198"/>
      <c r="CQ14" s="198"/>
      <c r="CR14" s="198"/>
      <c r="CS14" s="198"/>
      <c r="CT14" s="198"/>
      <c r="CU14" s="199"/>
    </row>
    <row r="15" spans="1:99" ht="12.75">
      <c r="A15" s="420" t="s">
        <v>106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63"/>
      <c r="U15" s="164"/>
      <c r="V15" s="164"/>
      <c r="W15" s="164"/>
      <c r="X15" s="165"/>
      <c r="Y15" s="200"/>
      <c r="Z15" s="201"/>
      <c r="AA15" s="201"/>
      <c r="AB15" s="201"/>
      <c r="AC15" s="201"/>
      <c r="AD15" s="201"/>
      <c r="AE15" s="201"/>
      <c r="AF15" s="201"/>
      <c r="AG15" s="201"/>
      <c r="AH15" s="202"/>
      <c r="AI15" s="200"/>
      <c r="AJ15" s="201"/>
      <c r="AK15" s="201"/>
      <c r="AL15" s="201"/>
      <c r="AM15" s="201"/>
      <c r="AN15" s="201"/>
      <c r="AO15" s="201"/>
      <c r="AP15" s="202"/>
      <c r="AQ15" s="200"/>
      <c r="AR15" s="201"/>
      <c r="AS15" s="201"/>
      <c r="AT15" s="201"/>
      <c r="AU15" s="201"/>
      <c r="AV15" s="201"/>
      <c r="AW15" s="201"/>
      <c r="AX15" s="201"/>
      <c r="AY15" s="202"/>
      <c r="AZ15" s="200"/>
      <c r="BA15" s="201"/>
      <c r="BB15" s="201"/>
      <c r="BC15" s="201"/>
      <c r="BD15" s="201"/>
      <c r="BE15" s="201"/>
      <c r="BF15" s="201"/>
      <c r="BG15" s="202"/>
      <c r="BH15" s="200"/>
      <c r="BI15" s="201"/>
      <c r="BJ15" s="201"/>
      <c r="BK15" s="201"/>
      <c r="BL15" s="201"/>
      <c r="BM15" s="201"/>
      <c r="BN15" s="201"/>
      <c r="BO15" s="202"/>
      <c r="BP15" s="200"/>
      <c r="BQ15" s="201"/>
      <c r="BR15" s="201"/>
      <c r="BS15" s="201"/>
      <c r="BT15" s="201"/>
      <c r="BU15" s="201"/>
      <c r="BV15" s="201"/>
      <c r="BW15" s="202"/>
      <c r="BX15" s="200"/>
      <c r="BY15" s="201"/>
      <c r="BZ15" s="201"/>
      <c r="CA15" s="201"/>
      <c r="CB15" s="201"/>
      <c r="CC15" s="201"/>
      <c r="CD15" s="201"/>
      <c r="CE15" s="202"/>
      <c r="CF15" s="200"/>
      <c r="CG15" s="201"/>
      <c r="CH15" s="201"/>
      <c r="CI15" s="201"/>
      <c r="CJ15" s="201"/>
      <c r="CK15" s="201"/>
      <c r="CL15" s="201"/>
      <c r="CM15" s="202"/>
      <c r="CN15" s="200"/>
      <c r="CO15" s="201"/>
      <c r="CP15" s="201"/>
      <c r="CQ15" s="201"/>
      <c r="CR15" s="201"/>
      <c r="CS15" s="201"/>
      <c r="CT15" s="201"/>
      <c r="CU15" s="202"/>
    </row>
    <row r="16" spans="1:99" ht="12.75">
      <c r="A16" s="269" t="s">
        <v>107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151" t="s">
        <v>32</v>
      </c>
      <c r="U16" s="152"/>
      <c r="V16" s="152"/>
      <c r="W16" s="152"/>
      <c r="X16" s="153"/>
      <c r="Y16" s="197">
        <v>74</v>
      </c>
      <c r="Z16" s="198"/>
      <c r="AA16" s="198"/>
      <c r="AB16" s="198"/>
      <c r="AC16" s="198"/>
      <c r="AD16" s="198"/>
      <c r="AE16" s="198"/>
      <c r="AF16" s="198"/>
      <c r="AG16" s="198"/>
      <c r="AH16" s="199"/>
      <c r="AI16" s="197">
        <v>1</v>
      </c>
      <c r="AJ16" s="198"/>
      <c r="AK16" s="198"/>
      <c r="AL16" s="198"/>
      <c r="AM16" s="198"/>
      <c r="AN16" s="198"/>
      <c r="AO16" s="198"/>
      <c r="AP16" s="199"/>
      <c r="AQ16" s="197">
        <v>9</v>
      </c>
      <c r="AR16" s="198"/>
      <c r="AS16" s="198"/>
      <c r="AT16" s="198"/>
      <c r="AU16" s="198"/>
      <c r="AV16" s="198"/>
      <c r="AW16" s="198"/>
      <c r="AX16" s="198"/>
      <c r="AY16" s="199"/>
      <c r="AZ16" s="197">
        <v>18</v>
      </c>
      <c r="BA16" s="198"/>
      <c r="BB16" s="198"/>
      <c r="BC16" s="198"/>
      <c r="BD16" s="198"/>
      <c r="BE16" s="198"/>
      <c r="BF16" s="198"/>
      <c r="BG16" s="199"/>
      <c r="BH16" s="197">
        <v>13</v>
      </c>
      <c r="BI16" s="198"/>
      <c r="BJ16" s="198"/>
      <c r="BK16" s="198"/>
      <c r="BL16" s="198"/>
      <c r="BM16" s="198"/>
      <c r="BN16" s="198"/>
      <c r="BO16" s="199"/>
      <c r="BP16" s="197">
        <v>13</v>
      </c>
      <c r="BQ16" s="198"/>
      <c r="BR16" s="198"/>
      <c r="BS16" s="198"/>
      <c r="BT16" s="198"/>
      <c r="BU16" s="198"/>
      <c r="BV16" s="198"/>
      <c r="BW16" s="199"/>
      <c r="BX16" s="197">
        <v>8</v>
      </c>
      <c r="BY16" s="198"/>
      <c r="BZ16" s="198"/>
      <c r="CA16" s="198"/>
      <c r="CB16" s="198"/>
      <c r="CC16" s="198"/>
      <c r="CD16" s="198"/>
      <c r="CE16" s="199"/>
      <c r="CF16" s="197">
        <v>8</v>
      </c>
      <c r="CG16" s="198"/>
      <c r="CH16" s="198"/>
      <c r="CI16" s="198"/>
      <c r="CJ16" s="198"/>
      <c r="CK16" s="198"/>
      <c r="CL16" s="198"/>
      <c r="CM16" s="199"/>
      <c r="CN16" s="197">
        <v>4</v>
      </c>
      <c r="CO16" s="198"/>
      <c r="CP16" s="198"/>
      <c r="CQ16" s="198"/>
      <c r="CR16" s="198"/>
      <c r="CS16" s="198"/>
      <c r="CT16" s="198"/>
      <c r="CU16" s="199"/>
    </row>
    <row r="17" spans="1:99" ht="12.75">
      <c r="A17" s="233" t="s">
        <v>304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5"/>
      <c r="T17" s="163"/>
      <c r="U17" s="164"/>
      <c r="V17" s="164"/>
      <c r="W17" s="164"/>
      <c r="X17" s="165"/>
      <c r="Y17" s="200"/>
      <c r="Z17" s="201"/>
      <c r="AA17" s="201"/>
      <c r="AB17" s="201"/>
      <c r="AC17" s="201"/>
      <c r="AD17" s="201"/>
      <c r="AE17" s="201"/>
      <c r="AF17" s="201"/>
      <c r="AG17" s="201"/>
      <c r="AH17" s="202"/>
      <c r="AI17" s="200"/>
      <c r="AJ17" s="201"/>
      <c r="AK17" s="201"/>
      <c r="AL17" s="201"/>
      <c r="AM17" s="201"/>
      <c r="AN17" s="201"/>
      <c r="AO17" s="201"/>
      <c r="AP17" s="202"/>
      <c r="AQ17" s="200"/>
      <c r="AR17" s="201"/>
      <c r="AS17" s="201"/>
      <c r="AT17" s="201"/>
      <c r="AU17" s="201"/>
      <c r="AV17" s="201"/>
      <c r="AW17" s="201"/>
      <c r="AX17" s="201"/>
      <c r="AY17" s="202"/>
      <c r="AZ17" s="200"/>
      <c r="BA17" s="201"/>
      <c r="BB17" s="201"/>
      <c r="BC17" s="201"/>
      <c r="BD17" s="201"/>
      <c r="BE17" s="201"/>
      <c r="BF17" s="201"/>
      <c r="BG17" s="202"/>
      <c r="BH17" s="200"/>
      <c r="BI17" s="201"/>
      <c r="BJ17" s="201"/>
      <c r="BK17" s="201"/>
      <c r="BL17" s="201"/>
      <c r="BM17" s="201"/>
      <c r="BN17" s="201"/>
      <c r="BO17" s="202"/>
      <c r="BP17" s="200"/>
      <c r="BQ17" s="201"/>
      <c r="BR17" s="201"/>
      <c r="BS17" s="201"/>
      <c r="BT17" s="201"/>
      <c r="BU17" s="201"/>
      <c r="BV17" s="201"/>
      <c r="BW17" s="202"/>
      <c r="BX17" s="200"/>
      <c r="BY17" s="201"/>
      <c r="BZ17" s="201"/>
      <c r="CA17" s="201"/>
      <c r="CB17" s="201"/>
      <c r="CC17" s="201"/>
      <c r="CD17" s="201"/>
      <c r="CE17" s="202"/>
      <c r="CF17" s="200"/>
      <c r="CG17" s="201"/>
      <c r="CH17" s="201"/>
      <c r="CI17" s="201"/>
      <c r="CJ17" s="201"/>
      <c r="CK17" s="201"/>
      <c r="CL17" s="201"/>
      <c r="CM17" s="202"/>
      <c r="CN17" s="200"/>
      <c r="CO17" s="201"/>
      <c r="CP17" s="201"/>
      <c r="CQ17" s="201"/>
      <c r="CR17" s="201"/>
      <c r="CS17" s="201"/>
      <c r="CT17" s="201"/>
      <c r="CU17" s="202"/>
    </row>
    <row r="18" spans="1:99" ht="12.75">
      <c r="A18" s="407" t="s">
        <v>66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9"/>
      <c r="T18" s="151" t="s">
        <v>33</v>
      </c>
      <c r="U18" s="152"/>
      <c r="V18" s="152"/>
      <c r="W18" s="152"/>
      <c r="X18" s="153"/>
      <c r="Y18" s="197">
        <f>5+3+2+16+26</f>
        <v>52</v>
      </c>
      <c r="Z18" s="198"/>
      <c r="AA18" s="198"/>
      <c r="AB18" s="198"/>
      <c r="AC18" s="198"/>
      <c r="AD18" s="198"/>
      <c r="AE18" s="198"/>
      <c r="AF18" s="198"/>
      <c r="AG18" s="198"/>
      <c r="AH18" s="199"/>
      <c r="AI18" s="197">
        <v>1</v>
      </c>
      <c r="AJ18" s="198"/>
      <c r="AK18" s="198"/>
      <c r="AL18" s="198"/>
      <c r="AM18" s="198"/>
      <c r="AN18" s="198"/>
      <c r="AO18" s="198"/>
      <c r="AP18" s="199"/>
      <c r="AQ18" s="197">
        <v>8</v>
      </c>
      <c r="AR18" s="198"/>
      <c r="AS18" s="198"/>
      <c r="AT18" s="198"/>
      <c r="AU18" s="198"/>
      <c r="AV18" s="198"/>
      <c r="AW18" s="198"/>
      <c r="AX18" s="198"/>
      <c r="AY18" s="199"/>
      <c r="AZ18" s="197">
        <v>13</v>
      </c>
      <c r="BA18" s="198"/>
      <c r="BB18" s="198"/>
      <c r="BC18" s="198"/>
      <c r="BD18" s="198"/>
      <c r="BE18" s="198"/>
      <c r="BF18" s="198"/>
      <c r="BG18" s="199"/>
      <c r="BH18" s="197">
        <f>3+3+4</f>
        <v>10</v>
      </c>
      <c r="BI18" s="198"/>
      <c r="BJ18" s="198"/>
      <c r="BK18" s="198"/>
      <c r="BL18" s="198"/>
      <c r="BM18" s="198"/>
      <c r="BN18" s="198"/>
      <c r="BO18" s="199"/>
      <c r="BP18" s="197">
        <v>8</v>
      </c>
      <c r="BQ18" s="198"/>
      <c r="BR18" s="198"/>
      <c r="BS18" s="198"/>
      <c r="BT18" s="198"/>
      <c r="BU18" s="198"/>
      <c r="BV18" s="198"/>
      <c r="BW18" s="199"/>
      <c r="BX18" s="197">
        <v>7</v>
      </c>
      <c r="BY18" s="198"/>
      <c r="BZ18" s="198"/>
      <c r="CA18" s="198"/>
      <c r="CB18" s="198"/>
      <c r="CC18" s="198"/>
      <c r="CD18" s="198"/>
      <c r="CE18" s="199"/>
      <c r="CF18" s="197">
        <v>4</v>
      </c>
      <c r="CG18" s="198"/>
      <c r="CH18" s="198"/>
      <c r="CI18" s="198"/>
      <c r="CJ18" s="198"/>
      <c r="CK18" s="198"/>
      <c r="CL18" s="198"/>
      <c r="CM18" s="199"/>
      <c r="CN18" s="197">
        <v>1</v>
      </c>
      <c r="CO18" s="198"/>
      <c r="CP18" s="198"/>
      <c r="CQ18" s="198"/>
      <c r="CR18" s="198"/>
      <c r="CS18" s="198"/>
      <c r="CT18" s="198"/>
      <c r="CU18" s="199"/>
    </row>
    <row r="19" spans="1:99" ht="12.75">
      <c r="A19" s="403" t="s">
        <v>109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163"/>
      <c r="U19" s="164"/>
      <c r="V19" s="164"/>
      <c r="W19" s="164"/>
      <c r="X19" s="165"/>
      <c r="Y19" s="200"/>
      <c r="Z19" s="201"/>
      <c r="AA19" s="201"/>
      <c r="AB19" s="201"/>
      <c r="AC19" s="201"/>
      <c r="AD19" s="201"/>
      <c r="AE19" s="201"/>
      <c r="AF19" s="201"/>
      <c r="AG19" s="201"/>
      <c r="AH19" s="202"/>
      <c r="AI19" s="200"/>
      <c r="AJ19" s="201"/>
      <c r="AK19" s="201"/>
      <c r="AL19" s="201"/>
      <c r="AM19" s="201"/>
      <c r="AN19" s="201"/>
      <c r="AO19" s="201"/>
      <c r="AP19" s="202"/>
      <c r="AQ19" s="200"/>
      <c r="AR19" s="201"/>
      <c r="AS19" s="201"/>
      <c r="AT19" s="201"/>
      <c r="AU19" s="201"/>
      <c r="AV19" s="201"/>
      <c r="AW19" s="201"/>
      <c r="AX19" s="201"/>
      <c r="AY19" s="202"/>
      <c r="AZ19" s="200"/>
      <c r="BA19" s="201"/>
      <c r="BB19" s="201"/>
      <c r="BC19" s="201"/>
      <c r="BD19" s="201"/>
      <c r="BE19" s="201"/>
      <c r="BF19" s="201"/>
      <c r="BG19" s="202"/>
      <c r="BH19" s="200"/>
      <c r="BI19" s="201"/>
      <c r="BJ19" s="201"/>
      <c r="BK19" s="201"/>
      <c r="BL19" s="201"/>
      <c r="BM19" s="201"/>
      <c r="BN19" s="201"/>
      <c r="BO19" s="202"/>
      <c r="BP19" s="200"/>
      <c r="BQ19" s="201"/>
      <c r="BR19" s="201"/>
      <c r="BS19" s="201"/>
      <c r="BT19" s="201"/>
      <c r="BU19" s="201"/>
      <c r="BV19" s="201"/>
      <c r="BW19" s="202"/>
      <c r="BX19" s="200"/>
      <c r="BY19" s="201"/>
      <c r="BZ19" s="201"/>
      <c r="CA19" s="201"/>
      <c r="CB19" s="201"/>
      <c r="CC19" s="201"/>
      <c r="CD19" s="201"/>
      <c r="CE19" s="202"/>
      <c r="CF19" s="200"/>
      <c r="CG19" s="201"/>
      <c r="CH19" s="201"/>
      <c r="CI19" s="201"/>
      <c r="CJ19" s="201"/>
      <c r="CK19" s="201"/>
      <c r="CL19" s="201"/>
      <c r="CM19" s="202"/>
      <c r="CN19" s="200"/>
      <c r="CO19" s="201"/>
      <c r="CP19" s="201"/>
      <c r="CQ19" s="201"/>
      <c r="CR19" s="201"/>
      <c r="CS19" s="201"/>
      <c r="CT19" s="201"/>
      <c r="CU19" s="202"/>
    </row>
    <row r="20" spans="1:99" ht="15" customHeight="1">
      <c r="A20" s="421" t="s">
        <v>110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140" t="s">
        <v>34</v>
      </c>
      <c r="U20" s="141"/>
      <c r="V20" s="141"/>
      <c r="W20" s="141"/>
      <c r="X20" s="142"/>
      <c r="Y20" s="221">
        <v>7</v>
      </c>
      <c r="Z20" s="222"/>
      <c r="AA20" s="222"/>
      <c r="AB20" s="222"/>
      <c r="AC20" s="222"/>
      <c r="AD20" s="222"/>
      <c r="AE20" s="222"/>
      <c r="AF20" s="222"/>
      <c r="AG20" s="222"/>
      <c r="AH20" s="223"/>
      <c r="AI20" s="221"/>
      <c r="AJ20" s="222"/>
      <c r="AK20" s="222"/>
      <c r="AL20" s="222"/>
      <c r="AM20" s="222"/>
      <c r="AN20" s="222"/>
      <c r="AO20" s="222"/>
      <c r="AP20" s="223"/>
      <c r="AQ20" s="221"/>
      <c r="AR20" s="222"/>
      <c r="AS20" s="222"/>
      <c r="AT20" s="222"/>
      <c r="AU20" s="222"/>
      <c r="AV20" s="222"/>
      <c r="AW20" s="222"/>
      <c r="AX20" s="222"/>
      <c r="AY20" s="223"/>
      <c r="AZ20" s="221">
        <v>2</v>
      </c>
      <c r="BA20" s="222"/>
      <c r="BB20" s="222"/>
      <c r="BC20" s="222"/>
      <c r="BD20" s="222"/>
      <c r="BE20" s="222"/>
      <c r="BF20" s="222"/>
      <c r="BG20" s="223"/>
      <c r="BH20" s="221">
        <v>1</v>
      </c>
      <c r="BI20" s="222"/>
      <c r="BJ20" s="222"/>
      <c r="BK20" s="222"/>
      <c r="BL20" s="222"/>
      <c r="BM20" s="222"/>
      <c r="BN20" s="222"/>
      <c r="BO20" s="223"/>
      <c r="BP20" s="221">
        <v>2</v>
      </c>
      <c r="BQ20" s="222"/>
      <c r="BR20" s="222"/>
      <c r="BS20" s="222"/>
      <c r="BT20" s="222"/>
      <c r="BU20" s="222"/>
      <c r="BV20" s="222"/>
      <c r="BW20" s="223"/>
      <c r="BX20" s="221">
        <v>1</v>
      </c>
      <c r="BY20" s="222"/>
      <c r="BZ20" s="222"/>
      <c r="CA20" s="222"/>
      <c r="CB20" s="222"/>
      <c r="CC20" s="222"/>
      <c r="CD20" s="222"/>
      <c r="CE20" s="223"/>
      <c r="CF20" s="221">
        <v>1</v>
      </c>
      <c r="CG20" s="222"/>
      <c r="CH20" s="222"/>
      <c r="CI20" s="222"/>
      <c r="CJ20" s="222"/>
      <c r="CK20" s="222"/>
      <c r="CL20" s="222"/>
      <c r="CM20" s="223"/>
      <c r="CN20" s="221"/>
      <c r="CO20" s="222"/>
      <c r="CP20" s="222"/>
      <c r="CQ20" s="222"/>
      <c r="CR20" s="222"/>
      <c r="CS20" s="222"/>
      <c r="CT20" s="222"/>
      <c r="CU20" s="223"/>
    </row>
    <row r="21" spans="1:99" ht="15" customHeight="1">
      <c r="A21" s="421" t="s">
        <v>416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140" t="s">
        <v>35</v>
      </c>
      <c r="U21" s="141"/>
      <c r="V21" s="141"/>
      <c r="W21" s="141"/>
      <c r="X21" s="142"/>
      <c r="Y21" s="221">
        <v>4</v>
      </c>
      <c r="Z21" s="222"/>
      <c r="AA21" s="222"/>
      <c r="AB21" s="222"/>
      <c r="AC21" s="222"/>
      <c r="AD21" s="222"/>
      <c r="AE21" s="222"/>
      <c r="AF21" s="222"/>
      <c r="AG21" s="222"/>
      <c r="AH21" s="223"/>
      <c r="AI21" s="221"/>
      <c r="AJ21" s="222"/>
      <c r="AK21" s="222"/>
      <c r="AL21" s="222"/>
      <c r="AM21" s="222"/>
      <c r="AN21" s="222"/>
      <c r="AO21" s="222"/>
      <c r="AP21" s="223"/>
      <c r="AQ21" s="221"/>
      <c r="AR21" s="222"/>
      <c r="AS21" s="222"/>
      <c r="AT21" s="222"/>
      <c r="AU21" s="222"/>
      <c r="AV21" s="222"/>
      <c r="AW21" s="222"/>
      <c r="AX21" s="222"/>
      <c r="AY21" s="223"/>
      <c r="AZ21" s="221"/>
      <c r="BA21" s="222"/>
      <c r="BB21" s="222"/>
      <c r="BC21" s="222"/>
      <c r="BD21" s="222"/>
      <c r="BE21" s="222"/>
      <c r="BF21" s="222"/>
      <c r="BG21" s="223"/>
      <c r="BH21" s="221">
        <v>1</v>
      </c>
      <c r="BI21" s="222"/>
      <c r="BJ21" s="222"/>
      <c r="BK21" s="222"/>
      <c r="BL21" s="222"/>
      <c r="BM21" s="222"/>
      <c r="BN21" s="222"/>
      <c r="BO21" s="223"/>
      <c r="BP21" s="221">
        <v>1</v>
      </c>
      <c r="BQ21" s="222"/>
      <c r="BR21" s="222"/>
      <c r="BS21" s="222"/>
      <c r="BT21" s="222"/>
      <c r="BU21" s="222"/>
      <c r="BV21" s="222"/>
      <c r="BW21" s="223"/>
      <c r="BX21" s="221"/>
      <c r="BY21" s="222"/>
      <c r="BZ21" s="222"/>
      <c r="CA21" s="222"/>
      <c r="CB21" s="222"/>
      <c r="CC21" s="222"/>
      <c r="CD21" s="222"/>
      <c r="CE21" s="223"/>
      <c r="CF21" s="221">
        <v>1</v>
      </c>
      <c r="CG21" s="222"/>
      <c r="CH21" s="222"/>
      <c r="CI21" s="222"/>
      <c r="CJ21" s="222"/>
      <c r="CK21" s="222"/>
      <c r="CL21" s="222"/>
      <c r="CM21" s="223"/>
      <c r="CN21" s="221">
        <v>1</v>
      </c>
      <c r="CO21" s="222"/>
      <c r="CP21" s="222"/>
      <c r="CQ21" s="222"/>
      <c r="CR21" s="222"/>
      <c r="CS21" s="222"/>
      <c r="CT21" s="222"/>
      <c r="CU21" s="223"/>
    </row>
    <row r="22" spans="1:99" ht="12.75">
      <c r="A22" s="283" t="s">
        <v>111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151" t="s">
        <v>36</v>
      </c>
      <c r="U22" s="152"/>
      <c r="V22" s="152"/>
      <c r="W22" s="152"/>
      <c r="X22" s="153"/>
      <c r="Y22" s="197">
        <v>2</v>
      </c>
      <c r="Z22" s="198"/>
      <c r="AA22" s="198"/>
      <c r="AB22" s="198"/>
      <c r="AC22" s="198"/>
      <c r="AD22" s="198"/>
      <c r="AE22" s="198"/>
      <c r="AF22" s="198"/>
      <c r="AG22" s="198"/>
      <c r="AH22" s="199"/>
      <c r="AI22" s="197"/>
      <c r="AJ22" s="198"/>
      <c r="AK22" s="198"/>
      <c r="AL22" s="198"/>
      <c r="AM22" s="198"/>
      <c r="AN22" s="198"/>
      <c r="AO22" s="198"/>
      <c r="AP22" s="199"/>
      <c r="AQ22" s="197"/>
      <c r="AR22" s="198"/>
      <c r="AS22" s="198"/>
      <c r="AT22" s="198"/>
      <c r="AU22" s="198"/>
      <c r="AV22" s="198"/>
      <c r="AW22" s="198"/>
      <c r="AX22" s="198"/>
      <c r="AY22" s="199"/>
      <c r="AZ22" s="197"/>
      <c r="BA22" s="198"/>
      <c r="BB22" s="198"/>
      <c r="BC22" s="198"/>
      <c r="BD22" s="198"/>
      <c r="BE22" s="198"/>
      <c r="BF22" s="198"/>
      <c r="BG22" s="199"/>
      <c r="BH22" s="197"/>
      <c r="BI22" s="198"/>
      <c r="BJ22" s="198"/>
      <c r="BK22" s="198"/>
      <c r="BL22" s="198"/>
      <c r="BM22" s="198"/>
      <c r="BN22" s="198"/>
      <c r="BO22" s="199"/>
      <c r="BP22" s="197"/>
      <c r="BQ22" s="198"/>
      <c r="BR22" s="198"/>
      <c r="BS22" s="198"/>
      <c r="BT22" s="198"/>
      <c r="BU22" s="198"/>
      <c r="BV22" s="198"/>
      <c r="BW22" s="199"/>
      <c r="BX22" s="197"/>
      <c r="BY22" s="198"/>
      <c r="BZ22" s="198"/>
      <c r="CA22" s="198"/>
      <c r="CB22" s="198"/>
      <c r="CC22" s="198"/>
      <c r="CD22" s="198"/>
      <c r="CE22" s="199"/>
      <c r="CF22" s="197">
        <v>1</v>
      </c>
      <c r="CG22" s="198"/>
      <c r="CH22" s="198"/>
      <c r="CI22" s="198"/>
      <c r="CJ22" s="198"/>
      <c r="CK22" s="198"/>
      <c r="CL22" s="198"/>
      <c r="CM22" s="199"/>
      <c r="CN22" s="197">
        <v>1</v>
      </c>
      <c r="CO22" s="198"/>
      <c r="CP22" s="198"/>
      <c r="CQ22" s="198"/>
      <c r="CR22" s="198"/>
      <c r="CS22" s="198"/>
      <c r="CT22" s="198"/>
      <c r="CU22" s="199"/>
    </row>
    <row r="23" spans="1:99" ht="12.75">
      <c r="A23" s="403" t="s">
        <v>112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163"/>
      <c r="U23" s="164"/>
      <c r="V23" s="164"/>
      <c r="W23" s="164"/>
      <c r="X23" s="165"/>
      <c r="Y23" s="200"/>
      <c r="Z23" s="201"/>
      <c r="AA23" s="201"/>
      <c r="AB23" s="201"/>
      <c r="AC23" s="201"/>
      <c r="AD23" s="201"/>
      <c r="AE23" s="201"/>
      <c r="AF23" s="201"/>
      <c r="AG23" s="201"/>
      <c r="AH23" s="202"/>
      <c r="AI23" s="200"/>
      <c r="AJ23" s="201"/>
      <c r="AK23" s="201"/>
      <c r="AL23" s="201"/>
      <c r="AM23" s="201"/>
      <c r="AN23" s="201"/>
      <c r="AO23" s="201"/>
      <c r="AP23" s="202"/>
      <c r="AQ23" s="200"/>
      <c r="AR23" s="201"/>
      <c r="AS23" s="201"/>
      <c r="AT23" s="201"/>
      <c r="AU23" s="201"/>
      <c r="AV23" s="201"/>
      <c r="AW23" s="201"/>
      <c r="AX23" s="201"/>
      <c r="AY23" s="202"/>
      <c r="AZ23" s="200"/>
      <c r="BA23" s="201"/>
      <c r="BB23" s="201"/>
      <c r="BC23" s="201"/>
      <c r="BD23" s="201"/>
      <c r="BE23" s="201"/>
      <c r="BF23" s="201"/>
      <c r="BG23" s="202"/>
      <c r="BH23" s="200"/>
      <c r="BI23" s="201"/>
      <c r="BJ23" s="201"/>
      <c r="BK23" s="201"/>
      <c r="BL23" s="201"/>
      <c r="BM23" s="201"/>
      <c r="BN23" s="201"/>
      <c r="BO23" s="202"/>
      <c r="BP23" s="200"/>
      <c r="BQ23" s="201"/>
      <c r="BR23" s="201"/>
      <c r="BS23" s="201"/>
      <c r="BT23" s="201"/>
      <c r="BU23" s="201"/>
      <c r="BV23" s="201"/>
      <c r="BW23" s="202"/>
      <c r="BX23" s="200"/>
      <c r="BY23" s="201"/>
      <c r="BZ23" s="201"/>
      <c r="CA23" s="201"/>
      <c r="CB23" s="201"/>
      <c r="CC23" s="201"/>
      <c r="CD23" s="201"/>
      <c r="CE23" s="202"/>
      <c r="CF23" s="200"/>
      <c r="CG23" s="201"/>
      <c r="CH23" s="201"/>
      <c r="CI23" s="201"/>
      <c r="CJ23" s="201"/>
      <c r="CK23" s="201"/>
      <c r="CL23" s="201"/>
      <c r="CM23" s="202"/>
      <c r="CN23" s="200"/>
      <c r="CO23" s="201"/>
      <c r="CP23" s="201"/>
      <c r="CQ23" s="201"/>
      <c r="CR23" s="201"/>
      <c r="CS23" s="201"/>
      <c r="CT23" s="201"/>
      <c r="CU23" s="202"/>
    </row>
    <row r="24" spans="1:99" ht="15" customHeight="1">
      <c r="A24" s="421" t="s">
        <v>148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140" t="s">
        <v>37</v>
      </c>
      <c r="U24" s="141"/>
      <c r="V24" s="141"/>
      <c r="W24" s="141"/>
      <c r="X24" s="142"/>
      <c r="Y24" s="221">
        <v>4</v>
      </c>
      <c r="Z24" s="222"/>
      <c r="AA24" s="222"/>
      <c r="AB24" s="222"/>
      <c r="AC24" s="222"/>
      <c r="AD24" s="222"/>
      <c r="AE24" s="222"/>
      <c r="AF24" s="222"/>
      <c r="AG24" s="222"/>
      <c r="AH24" s="223"/>
      <c r="AI24" s="221"/>
      <c r="AJ24" s="222"/>
      <c r="AK24" s="222"/>
      <c r="AL24" s="222"/>
      <c r="AM24" s="222"/>
      <c r="AN24" s="222"/>
      <c r="AO24" s="222"/>
      <c r="AP24" s="223"/>
      <c r="AQ24" s="221"/>
      <c r="AR24" s="222"/>
      <c r="AS24" s="222"/>
      <c r="AT24" s="222"/>
      <c r="AU24" s="222"/>
      <c r="AV24" s="222"/>
      <c r="AW24" s="222"/>
      <c r="AX24" s="222"/>
      <c r="AY24" s="223"/>
      <c r="AZ24" s="221">
        <v>1</v>
      </c>
      <c r="BA24" s="222"/>
      <c r="BB24" s="222"/>
      <c r="BC24" s="222"/>
      <c r="BD24" s="222"/>
      <c r="BE24" s="222"/>
      <c r="BF24" s="222"/>
      <c r="BG24" s="223"/>
      <c r="BH24" s="221">
        <v>1</v>
      </c>
      <c r="BI24" s="222"/>
      <c r="BJ24" s="222"/>
      <c r="BK24" s="222"/>
      <c r="BL24" s="222"/>
      <c r="BM24" s="222"/>
      <c r="BN24" s="222"/>
      <c r="BO24" s="223"/>
      <c r="BP24" s="221"/>
      <c r="BQ24" s="222"/>
      <c r="BR24" s="222"/>
      <c r="BS24" s="222"/>
      <c r="BT24" s="222"/>
      <c r="BU24" s="222"/>
      <c r="BV24" s="222"/>
      <c r="BW24" s="223"/>
      <c r="BX24" s="221"/>
      <c r="BY24" s="222"/>
      <c r="BZ24" s="222"/>
      <c r="CA24" s="222"/>
      <c r="CB24" s="222"/>
      <c r="CC24" s="222"/>
      <c r="CD24" s="222"/>
      <c r="CE24" s="223"/>
      <c r="CF24" s="221">
        <v>1</v>
      </c>
      <c r="CG24" s="222"/>
      <c r="CH24" s="222"/>
      <c r="CI24" s="222"/>
      <c r="CJ24" s="222"/>
      <c r="CK24" s="222"/>
      <c r="CL24" s="222"/>
      <c r="CM24" s="223"/>
      <c r="CN24" s="221">
        <v>1</v>
      </c>
      <c r="CO24" s="222"/>
      <c r="CP24" s="222"/>
      <c r="CQ24" s="222"/>
      <c r="CR24" s="222"/>
      <c r="CS24" s="222"/>
      <c r="CT24" s="222"/>
      <c r="CU24" s="223"/>
    </row>
    <row r="25" spans="1:99" ht="15" customHeight="1">
      <c r="A25" s="421" t="s">
        <v>113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140" t="s">
        <v>38</v>
      </c>
      <c r="U25" s="141"/>
      <c r="V25" s="141"/>
      <c r="W25" s="141"/>
      <c r="X25" s="142"/>
      <c r="Y25" s="221"/>
      <c r="Z25" s="222"/>
      <c r="AA25" s="222"/>
      <c r="AB25" s="222"/>
      <c r="AC25" s="222"/>
      <c r="AD25" s="222"/>
      <c r="AE25" s="222"/>
      <c r="AF25" s="222"/>
      <c r="AG25" s="222"/>
      <c r="AH25" s="223"/>
      <c r="AI25" s="221"/>
      <c r="AJ25" s="222"/>
      <c r="AK25" s="222"/>
      <c r="AL25" s="222"/>
      <c r="AM25" s="222"/>
      <c r="AN25" s="222"/>
      <c r="AO25" s="222"/>
      <c r="AP25" s="223"/>
      <c r="AQ25" s="221"/>
      <c r="AR25" s="222"/>
      <c r="AS25" s="222"/>
      <c r="AT25" s="222"/>
      <c r="AU25" s="222"/>
      <c r="AV25" s="222"/>
      <c r="AW25" s="222"/>
      <c r="AX25" s="222"/>
      <c r="AY25" s="223"/>
      <c r="AZ25" s="221"/>
      <c r="BA25" s="222"/>
      <c r="BB25" s="222"/>
      <c r="BC25" s="222"/>
      <c r="BD25" s="222"/>
      <c r="BE25" s="222"/>
      <c r="BF25" s="222"/>
      <c r="BG25" s="223"/>
      <c r="BH25" s="221"/>
      <c r="BI25" s="222"/>
      <c r="BJ25" s="222"/>
      <c r="BK25" s="222"/>
      <c r="BL25" s="222"/>
      <c r="BM25" s="222"/>
      <c r="BN25" s="222"/>
      <c r="BO25" s="223"/>
      <c r="BP25" s="221"/>
      <c r="BQ25" s="222"/>
      <c r="BR25" s="222"/>
      <c r="BS25" s="222"/>
      <c r="BT25" s="222"/>
      <c r="BU25" s="222"/>
      <c r="BV25" s="222"/>
      <c r="BW25" s="223"/>
      <c r="BX25" s="221"/>
      <c r="BY25" s="222"/>
      <c r="BZ25" s="222"/>
      <c r="CA25" s="222"/>
      <c r="CB25" s="222"/>
      <c r="CC25" s="222"/>
      <c r="CD25" s="222"/>
      <c r="CE25" s="223"/>
      <c r="CF25" s="221"/>
      <c r="CG25" s="222"/>
      <c r="CH25" s="222"/>
      <c r="CI25" s="222"/>
      <c r="CJ25" s="222"/>
      <c r="CK25" s="222"/>
      <c r="CL25" s="222"/>
      <c r="CM25" s="223"/>
      <c r="CN25" s="221"/>
      <c r="CO25" s="222"/>
      <c r="CP25" s="222"/>
      <c r="CQ25" s="222"/>
      <c r="CR25" s="222"/>
      <c r="CS25" s="222"/>
      <c r="CT25" s="222"/>
      <c r="CU25" s="223"/>
    </row>
    <row r="26" spans="1:99" ht="15" customHeight="1">
      <c r="A26" s="421" t="s">
        <v>114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140" t="s">
        <v>39</v>
      </c>
      <c r="U26" s="141"/>
      <c r="V26" s="141"/>
      <c r="W26" s="141"/>
      <c r="X26" s="142"/>
      <c r="Y26" s="221">
        <v>3</v>
      </c>
      <c r="Z26" s="222"/>
      <c r="AA26" s="222"/>
      <c r="AB26" s="222"/>
      <c r="AC26" s="222"/>
      <c r="AD26" s="222"/>
      <c r="AE26" s="222"/>
      <c r="AF26" s="222"/>
      <c r="AG26" s="222"/>
      <c r="AH26" s="223"/>
      <c r="AI26" s="221"/>
      <c r="AJ26" s="222"/>
      <c r="AK26" s="222"/>
      <c r="AL26" s="222"/>
      <c r="AM26" s="222"/>
      <c r="AN26" s="222"/>
      <c r="AO26" s="222"/>
      <c r="AP26" s="223"/>
      <c r="AQ26" s="221">
        <v>1</v>
      </c>
      <c r="AR26" s="222"/>
      <c r="AS26" s="222"/>
      <c r="AT26" s="222"/>
      <c r="AU26" s="222"/>
      <c r="AV26" s="222"/>
      <c r="AW26" s="222"/>
      <c r="AX26" s="222"/>
      <c r="AY26" s="223"/>
      <c r="AZ26" s="221">
        <v>1</v>
      </c>
      <c r="BA26" s="222"/>
      <c r="BB26" s="222"/>
      <c r="BC26" s="222"/>
      <c r="BD26" s="222"/>
      <c r="BE26" s="222"/>
      <c r="BF26" s="222"/>
      <c r="BG26" s="223"/>
      <c r="BH26" s="221"/>
      <c r="BI26" s="222"/>
      <c r="BJ26" s="222"/>
      <c r="BK26" s="222"/>
      <c r="BL26" s="222"/>
      <c r="BM26" s="222"/>
      <c r="BN26" s="222"/>
      <c r="BO26" s="223"/>
      <c r="BP26" s="221">
        <v>1</v>
      </c>
      <c r="BQ26" s="222"/>
      <c r="BR26" s="222"/>
      <c r="BS26" s="222"/>
      <c r="BT26" s="222"/>
      <c r="BU26" s="222"/>
      <c r="BV26" s="222"/>
      <c r="BW26" s="223"/>
      <c r="BX26" s="221"/>
      <c r="BY26" s="222"/>
      <c r="BZ26" s="222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  <c r="CL26" s="222"/>
      <c r="CM26" s="223"/>
      <c r="CN26" s="221"/>
      <c r="CO26" s="222"/>
      <c r="CP26" s="222"/>
      <c r="CQ26" s="222"/>
      <c r="CR26" s="222"/>
      <c r="CS26" s="222"/>
      <c r="CT26" s="222"/>
      <c r="CU26" s="223"/>
    </row>
    <row r="27" spans="1:99" ht="15" customHeight="1">
      <c r="A27" s="421" t="s">
        <v>115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140" t="s">
        <v>40</v>
      </c>
      <c r="U27" s="141"/>
      <c r="V27" s="141"/>
      <c r="W27" s="141"/>
      <c r="X27" s="142"/>
      <c r="Y27" s="221"/>
      <c r="Z27" s="222"/>
      <c r="AA27" s="222"/>
      <c r="AB27" s="222"/>
      <c r="AC27" s="222"/>
      <c r="AD27" s="222"/>
      <c r="AE27" s="222"/>
      <c r="AF27" s="222"/>
      <c r="AG27" s="222"/>
      <c r="AH27" s="223"/>
      <c r="AI27" s="221"/>
      <c r="AJ27" s="222"/>
      <c r="AK27" s="222"/>
      <c r="AL27" s="222"/>
      <c r="AM27" s="222"/>
      <c r="AN27" s="222"/>
      <c r="AO27" s="222"/>
      <c r="AP27" s="223"/>
      <c r="AQ27" s="221"/>
      <c r="AR27" s="222"/>
      <c r="AS27" s="222"/>
      <c r="AT27" s="222"/>
      <c r="AU27" s="222"/>
      <c r="AV27" s="222"/>
      <c r="AW27" s="222"/>
      <c r="AX27" s="222"/>
      <c r="AY27" s="223"/>
      <c r="AZ27" s="221"/>
      <c r="BA27" s="222"/>
      <c r="BB27" s="222"/>
      <c r="BC27" s="222"/>
      <c r="BD27" s="222"/>
      <c r="BE27" s="222"/>
      <c r="BF27" s="222"/>
      <c r="BG27" s="223"/>
      <c r="BH27" s="221"/>
      <c r="BI27" s="222"/>
      <c r="BJ27" s="222"/>
      <c r="BK27" s="222"/>
      <c r="BL27" s="222"/>
      <c r="BM27" s="222"/>
      <c r="BN27" s="222"/>
      <c r="BO27" s="223"/>
      <c r="BP27" s="221"/>
      <c r="BQ27" s="222"/>
      <c r="BR27" s="222"/>
      <c r="BS27" s="222"/>
      <c r="BT27" s="222"/>
      <c r="BU27" s="222"/>
      <c r="BV27" s="222"/>
      <c r="BW27" s="223"/>
      <c r="BX27" s="221"/>
      <c r="BY27" s="222"/>
      <c r="BZ27" s="222"/>
      <c r="CA27" s="222"/>
      <c r="CB27" s="222"/>
      <c r="CC27" s="222"/>
      <c r="CD27" s="222"/>
      <c r="CE27" s="223"/>
      <c r="CF27" s="221"/>
      <c r="CG27" s="222"/>
      <c r="CH27" s="222"/>
      <c r="CI27" s="222"/>
      <c r="CJ27" s="222"/>
      <c r="CK27" s="222"/>
      <c r="CL27" s="222"/>
      <c r="CM27" s="223"/>
      <c r="CN27" s="221"/>
      <c r="CO27" s="222"/>
      <c r="CP27" s="222"/>
      <c r="CQ27" s="222"/>
      <c r="CR27" s="222"/>
      <c r="CS27" s="222"/>
      <c r="CT27" s="222"/>
      <c r="CU27" s="223"/>
    </row>
    <row r="28" spans="1:99" ht="15" customHeight="1">
      <c r="A28" s="421" t="s">
        <v>116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140" t="s">
        <v>41</v>
      </c>
      <c r="U28" s="141"/>
      <c r="V28" s="141"/>
      <c r="W28" s="141"/>
      <c r="X28" s="142"/>
      <c r="Y28" s="221"/>
      <c r="Z28" s="222"/>
      <c r="AA28" s="222"/>
      <c r="AB28" s="222"/>
      <c r="AC28" s="222"/>
      <c r="AD28" s="222"/>
      <c r="AE28" s="222"/>
      <c r="AF28" s="222"/>
      <c r="AG28" s="222"/>
      <c r="AH28" s="223"/>
      <c r="AI28" s="221"/>
      <c r="AJ28" s="222"/>
      <c r="AK28" s="222"/>
      <c r="AL28" s="222"/>
      <c r="AM28" s="222"/>
      <c r="AN28" s="222"/>
      <c r="AO28" s="222"/>
      <c r="AP28" s="223"/>
      <c r="AQ28" s="221"/>
      <c r="AR28" s="222"/>
      <c r="AS28" s="222"/>
      <c r="AT28" s="222"/>
      <c r="AU28" s="222"/>
      <c r="AV28" s="222"/>
      <c r="AW28" s="222"/>
      <c r="AX28" s="222"/>
      <c r="AY28" s="223"/>
      <c r="AZ28" s="221"/>
      <c r="BA28" s="222"/>
      <c r="BB28" s="222"/>
      <c r="BC28" s="222"/>
      <c r="BD28" s="222"/>
      <c r="BE28" s="222"/>
      <c r="BF28" s="222"/>
      <c r="BG28" s="223"/>
      <c r="BH28" s="221"/>
      <c r="BI28" s="222"/>
      <c r="BJ28" s="222"/>
      <c r="BK28" s="222"/>
      <c r="BL28" s="222"/>
      <c r="BM28" s="222"/>
      <c r="BN28" s="222"/>
      <c r="BO28" s="223"/>
      <c r="BP28" s="221"/>
      <c r="BQ28" s="222"/>
      <c r="BR28" s="222"/>
      <c r="BS28" s="222"/>
      <c r="BT28" s="222"/>
      <c r="BU28" s="222"/>
      <c r="BV28" s="222"/>
      <c r="BW28" s="223"/>
      <c r="BX28" s="221"/>
      <c r="BY28" s="222"/>
      <c r="BZ28" s="222"/>
      <c r="CA28" s="222"/>
      <c r="CB28" s="222"/>
      <c r="CC28" s="222"/>
      <c r="CD28" s="222"/>
      <c r="CE28" s="223"/>
      <c r="CF28" s="221"/>
      <c r="CG28" s="222"/>
      <c r="CH28" s="222"/>
      <c r="CI28" s="222"/>
      <c r="CJ28" s="222"/>
      <c r="CK28" s="222"/>
      <c r="CL28" s="222"/>
      <c r="CM28" s="223"/>
      <c r="CN28" s="221"/>
      <c r="CO28" s="222"/>
      <c r="CP28" s="222"/>
      <c r="CQ28" s="222"/>
      <c r="CR28" s="222"/>
      <c r="CS28" s="222"/>
      <c r="CT28" s="222"/>
      <c r="CU28" s="223"/>
    </row>
    <row r="29" spans="1:99" ht="12.75">
      <c r="A29" s="283" t="s">
        <v>117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151" t="s">
        <v>42</v>
      </c>
      <c r="U29" s="152"/>
      <c r="V29" s="152"/>
      <c r="W29" s="152"/>
      <c r="X29" s="153"/>
      <c r="Y29" s="197">
        <v>2</v>
      </c>
      <c r="Z29" s="198"/>
      <c r="AA29" s="198"/>
      <c r="AB29" s="198"/>
      <c r="AC29" s="198"/>
      <c r="AD29" s="198"/>
      <c r="AE29" s="198"/>
      <c r="AF29" s="198"/>
      <c r="AG29" s="198"/>
      <c r="AH29" s="199"/>
      <c r="AI29" s="197"/>
      <c r="AJ29" s="198"/>
      <c r="AK29" s="198"/>
      <c r="AL29" s="198"/>
      <c r="AM29" s="198"/>
      <c r="AN29" s="198"/>
      <c r="AO29" s="198"/>
      <c r="AP29" s="199"/>
      <c r="AQ29" s="197"/>
      <c r="AR29" s="198"/>
      <c r="AS29" s="198"/>
      <c r="AT29" s="198"/>
      <c r="AU29" s="198"/>
      <c r="AV29" s="198"/>
      <c r="AW29" s="198"/>
      <c r="AX29" s="198"/>
      <c r="AY29" s="199"/>
      <c r="AZ29" s="197">
        <v>1</v>
      </c>
      <c r="BA29" s="198"/>
      <c r="BB29" s="198"/>
      <c r="BC29" s="198"/>
      <c r="BD29" s="198"/>
      <c r="BE29" s="198"/>
      <c r="BF29" s="198"/>
      <c r="BG29" s="199"/>
      <c r="BH29" s="197"/>
      <c r="BI29" s="198"/>
      <c r="BJ29" s="198"/>
      <c r="BK29" s="198"/>
      <c r="BL29" s="198"/>
      <c r="BM29" s="198"/>
      <c r="BN29" s="198"/>
      <c r="BO29" s="199"/>
      <c r="BP29" s="197">
        <v>1</v>
      </c>
      <c r="BQ29" s="198"/>
      <c r="BR29" s="198"/>
      <c r="BS29" s="198"/>
      <c r="BT29" s="198"/>
      <c r="BU29" s="198"/>
      <c r="BV29" s="198"/>
      <c r="BW29" s="199"/>
      <c r="BX29" s="197"/>
      <c r="BY29" s="198"/>
      <c r="BZ29" s="198"/>
      <c r="CA29" s="198"/>
      <c r="CB29" s="198"/>
      <c r="CC29" s="198"/>
      <c r="CD29" s="198"/>
      <c r="CE29" s="199"/>
      <c r="CF29" s="197"/>
      <c r="CG29" s="198"/>
      <c r="CH29" s="198"/>
      <c r="CI29" s="198"/>
      <c r="CJ29" s="198"/>
      <c r="CK29" s="198"/>
      <c r="CL29" s="198"/>
      <c r="CM29" s="199"/>
      <c r="CN29" s="197"/>
      <c r="CO29" s="198"/>
      <c r="CP29" s="198"/>
      <c r="CQ29" s="198"/>
      <c r="CR29" s="198"/>
      <c r="CS29" s="198"/>
      <c r="CT29" s="198"/>
      <c r="CU29" s="199"/>
    </row>
    <row r="30" spans="1:99" ht="12.75">
      <c r="A30" s="403" t="s">
        <v>118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163"/>
      <c r="U30" s="164"/>
      <c r="V30" s="164"/>
      <c r="W30" s="164"/>
      <c r="X30" s="165"/>
      <c r="Y30" s="200"/>
      <c r="Z30" s="201"/>
      <c r="AA30" s="201"/>
      <c r="AB30" s="201"/>
      <c r="AC30" s="201"/>
      <c r="AD30" s="201"/>
      <c r="AE30" s="201"/>
      <c r="AF30" s="201"/>
      <c r="AG30" s="201"/>
      <c r="AH30" s="202"/>
      <c r="AI30" s="200"/>
      <c r="AJ30" s="201"/>
      <c r="AK30" s="201"/>
      <c r="AL30" s="201"/>
      <c r="AM30" s="201"/>
      <c r="AN30" s="201"/>
      <c r="AO30" s="201"/>
      <c r="AP30" s="202"/>
      <c r="AQ30" s="200"/>
      <c r="AR30" s="201"/>
      <c r="AS30" s="201"/>
      <c r="AT30" s="201"/>
      <c r="AU30" s="201"/>
      <c r="AV30" s="201"/>
      <c r="AW30" s="201"/>
      <c r="AX30" s="201"/>
      <c r="AY30" s="202"/>
      <c r="AZ30" s="200"/>
      <c r="BA30" s="201"/>
      <c r="BB30" s="201"/>
      <c r="BC30" s="201"/>
      <c r="BD30" s="201"/>
      <c r="BE30" s="201"/>
      <c r="BF30" s="201"/>
      <c r="BG30" s="202"/>
      <c r="BH30" s="200"/>
      <c r="BI30" s="201"/>
      <c r="BJ30" s="201"/>
      <c r="BK30" s="201"/>
      <c r="BL30" s="201"/>
      <c r="BM30" s="201"/>
      <c r="BN30" s="201"/>
      <c r="BO30" s="202"/>
      <c r="BP30" s="200"/>
      <c r="BQ30" s="201"/>
      <c r="BR30" s="201"/>
      <c r="BS30" s="201"/>
      <c r="BT30" s="201"/>
      <c r="BU30" s="201"/>
      <c r="BV30" s="201"/>
      <c r="BW30" s="202"/>
      <c r="BX30" s="200"/>
      <c r="BY30" s="201"/>
      <c r="BZ30" s="201"/>
      <c r="CA30" s="201"/>
      <c r="CB30" s="201"/>
      <c r="CC30" s="201"/>
      <c r="CD30" s="201"/>
      <c r="CE30" s="202"/>
      <c r="CF30" s="200"/>
      <c r="CG30" s="201"/>
      <c r="CH30" s="201"/>
      <c r="CI30" s="201"/>
      <c r="CJ30" s="201"/>
      <c r="CK30" s="201"/>
      <c r="CL30" s="201"/>
      <c r="CM30" s="202"/>
      <c r="CN30" s="200"/>
      <c r="CO30" s="201"/>
      <c r="CP30" s="201"/>
      <c r="CQ30" s="201"/>
      <c r="CR30" s="201"/>
      <c r="CS30" s="201"/>
      <c r="CT30" s="201"/>
      <c r="CU30" s="202"/>
    </row>
    <row r="31" spans="1:99" ht="12.75">
      <c r="A31" s="283" t="s">
        <v>314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151" t="s">
        <v>43</v>
      </c>
      <c r="U31" s="152"/>
      <c r="V31" s="152"/>
      <c r="W31" s="152"/>
      <c r="X31" s="153"/>
      <c r="Y31" s="197"/>
      <c r="Z31" s="198"/>
      <c r="AA31" s="198"/>
      <c r="AB31" s="198"/>
      <c r="AC31" s="198"/>
      <c r="AD31" s="198"/>
      <c r="AE31" s="198"/>
      <c r="AF31" s="198"/>
      <c r="AG31" s="198"/>
      <c r="AH31" s="199"/>
      <c r="AI31" s="197"/>
      <c r="AJ31" s="198"/>
      <c r="AK31" s="198"/>
      <c r="AL31" s="198"/>
      <c r="AM31" s="198"/>
      <c r="AN31" s="198"/>
      <c r="AO31" s="198"/>
      <c r="AP31" s="199"/>
      <c r="AQ31" s="197"/>
      <c r="AR31" s="198"/>
      <c r="AS31" s="198"/>
      <c r="AT31" s="198"/>
      <c r="AU31" s="198"/>
      <c r="AV31" s="198"/>
      <c r="AW31" s="198"/>
      <c r="AX31" s="198"/>
      <c r="AY31" s="199"/>
      <c r="AZ31" s="197"/>
      <c r="BA31" s="198"/>
      <c r="BB31" s="198"/>
      <c r="BC31" s="198"/>
      <c r="BD31" s="198"/>
      <c r="BE31" s="198"/>
      <c r="BF31" s="198"/>
      <c r="BG31" s="199"/>
      <c r="BH31" s="197"/>
      <c r="BI31" s="198"/>
      <c r="BJ31" s="198"/>
      <c r="BK31" s="198"/>
      <c r="BL31" s="198"/>
      <c r="BM31" s="198"/>
      <c r="BN31" s="198"/>
      <c r="BO31" s="199"/>
      <c r="BP31" s="197"/>
      <c r="BQ31" s="198"/>
      <c r="BR31" s="198"/>
      <c r="BS31" s="198"/>
      <c r="BT31" s="198"/>
      <c r="BU31" s="198"/>
      <c r="BV31" s="198"/>
      <c r="BW31" s="199"/>
      <c r="BX31" s="197"/>
      <c r="BY31" s="198"/>
      <c r="BZ31" s="198"/>
      <c r="CA31" s="198"/>
      <c r="CB31" s="198"/>
      <c r="CC31" s="198"/>
      <c r="CD31" s="198"/>
      <c r="CE31" s="199"/>
      <c r="CF31" s="197"/>
      <c r="CG31" s="198"/>
      <c r="CH31" s="198"/>
      <c r="CI31" s="198"/>
      <c r="CJ31" s="198"/>
      <c r="CK31" s="198"/>
      <c r="CL31" s="198"/>
      <c r="CM31" s="199"/>
      <c r="CN31" s="197"/>
      <c r="CO31" s="198"/>
      <c r="CP31" s="198"/>
      <c r="CQ31" s="198"/>
      <c r="CR31" s="198"/>
      <c r="CS31" s="198"/>
      <c r="CT31" s="198"/>
      <c r="CU31" s="199"/>
    </row>
    <row r="32" spans="1:99" ht="12.75">
      <c r="A32" s="403" t="s">
        <v>315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163"/>
      <c r="U32" s="164"/>
      <c r="V32" s="164"/>
      <c r="W32" s="164"/>
      <c r="X32" s="165"/>
      <c r="Y32" s="200"/>
      <c r="Z32" s="201"/>
      <c r="AA32" s="201"/>
      <c r="AB32" s="201"/>
      <c r="AC32" s="201"/>
      <c r="AD32" s="201"/>
      <c r="AE32" s="201"/>
      <c r="AF32" s="201"/>
      <c r="AG32" s="201"/>
      <c r="AH32" s="202"/>
      <c r="AI32" s="200"/>
      <c r="AJ32" s="201"/>
      <c r="AK32" s="201"/>
      <c r="AL32" s="201"/>
      <c r="AM32" s="201"/>
      <c r="AN32" s="201"/>
      <c r="AO32" s="201"/>
      <c r="AP32" s="202"/>
      <c r="AQ32" s="200"/>
      <c r="AR32" s="201"/>
      <c r="AS32" s="201"/>
      <c r="AT32" s="201"/>
      <c r="AU32" s="201"/>
      <c r="AV32" s="201"/>
      <c r="AW32" s="201"/>
      <c r="AX32" s="201"/>
      <c r="AY32" s="202"/>
      <c r="AZ32" s="200"/>
      <c r="BA32" s="201"/>
      <c r="BB32" s="201"/>
      <c r="BC32" s="201"/>
      <c r="BD32" s="201"/>
      <c r="BE32" s="201"/>
      <c r="BF32" s="201"/>
      <c r="BG32" s="202"/>
      <c r="BH32" s="200"/>
      <c r="BI32" s="201"/>
      <c r="BJ32" s="201"/>
      <c r="BK32" s="201"/>
      <c r="BL32" s="201"/>
      <c r="BM32" s="201"/>
      <c r="BN32" s="201"/>
      <c r="BO32" s="202"/>
      <c r="BP32" s="200"/>
      <c r="BQ32" s="201"/>
      <c r="BR32" s="201"/>
      <c r="BS32" s="201"/>
      <c r="BT32" s="201"/>
      <c r="BU32" s="201"/>
      <c r="BV32" s="201"/>
      <c r="BW32" s="202"/>
      <c r="BX32" s="200"/>
      <c r="BY32" s="201"/>
      <c r="BZ32" s="201"/>
      <c r="CA32" s="201"/>
      <c r="CB32" s="201"/>
      <c r="CC32" s="201"/>
      <c r="CD32" s="201"/>
      <c r="CE32" s="202"/>
      <c r="CF32" s="200"/>
      <c r="CG32" s="201"/>
      <c r="CH32" s="201"/>
      <c r="CI32" s="201"/>
      <c r="CJ32" s="201"/>
      <c r="CK32" s="201"/>
      <c r="CL32" s="201"/>
      <c r="CM32" s="202"/>
      <c r="CN32" s="200"/>
      <c r="CO32" s="201"/>
      <c r="CP32" s="201"/>
      <c r="CQ32" s="201"/>
      <c r="CR32" s="201"/>
      <c r="CS32" s="201"/>
      <c r="CT32" s="201"/>
      <c r="CU32" s="202"/>
    </row>
  </sheetData>
  <sheetProtection/>
  <mergeCells count="214">
    <mergeCell ref="BX29:CE30"/>
    <mergeCell ref="CF29:CM30"/>
    <mergeCell ref="T29:X30"/>
    <mergeCell ref="Y29:AH30"/>
    <mergeCell ref="AI29:AP30"/>
    <mergeCell ref="AQ29:AY30"/>
    <mergeCell ref="BP29:BW30"/>
    <mergeCell ref="CN29:CU30"/>
    <mergeCell ref="A30:S30"/>
    <mergeCell ref="A29:S29"/>
    <mergeCell ref="CN27:CU27"/>
    <mergeCell ref="A28:S28"/>
    <mergeCell ref="T28:X28"/>
    <mergeCell ref="Y28:AH28"/>
    <mergeCell ref="AI28:AP28"/>
    <mergeCell ref="AQ28:AY28"/>
    <mergeCell ref="AZ29:BG30"/>
    <mergeCell ref="CN10:CU11"/>
    <mergeCell ref="CN24:CU24"/>
    <mergeCell ref="AZ28:BG28"/>
    <mergeCell ref="CN22:CU23"/>
    <mergeCell ref="CF25:CM25"/>
    <mergeCell ref="CN21:CU21"/>
    <mergeCell ref="CF22:CM23"/>
    <mergeCell ref="AZ22:BG23"/>
    <mergeCell ref="CN28:CU28"/>
    <mergeCell ref="CN25:CU25"/>
    <mergeCell ref="BP25:BW25"/>
    <mergeCell ref="AZ25:BG25"/>
    <mergeCell ref="BX25:CE25"/>
    <mergeCell ref="CN26:CU26"/>
    <mergeCell ref="CF27:CM27"/>
    <mergeCell ref="BP27:BW27"/>
    <mergeCell ref="BP28:BW28"/>
    <mergeCell ref="BH24:BO24"/>
    <mergeCell ref="A25:S25"/>
    <mergeCell ref="T25:X25"/>
    <mergeCell ref="Y25:AH25"/>
    <mergeCell ref="AI25:AP25"/>
    <mergeCell ref="AI27:AP27"/>
    <mergeCell ref="A26:S26"/>
    <mergeCell ref="T26:X26"/>
    <mergeCell ref="Y26:AH26"/>
    <mergeCell ref="CF28:CM28"/>
    <mergeCell ref="Y22:AH23"/>
    <mergeCell ref="AI22:AP23"/>
    <mergeCell ref="A23:S23"/>
    <mergeCell ref="AQ22:AY23"/>
    <mergeCell ref="AQ24:AY24"/>
    <mergeCell ref="AZ24:BG24"/>
    <mergeCell ref="A27:S27"/>
    <mergeCell ref="T27:X27"/>
    <mergeCell ref="Y27:AH27"/>
    <mergeCell ref="AI21:AP21"/>
    <mergeCell ref="AQ21:AY21"/>
    <mergeCell ref="AZ21:BG21"/>
    <mergeCell ref="BX21:CE21"/>
    <mergeCell ref="A24:S24"/>
    <mergeCell ref="T24:X24"/>
    <mergeCell ref="Y24:AH24"/>
    <mergeCell ref="AI24:AP24"/>
    <mergeCell ref="A22:S22"/>
    <mergeCell ref="T22:X23"/>
    <mergeCell ref="A20:S20"/>
    <mergeCell ref="T20:X20"/>
    <mergeCell ref="Y20:AH20"/>
    <mergeCell ref="AI20:AP20"/>
    <mergeCell ref="BP22:BW23"/>
    <mergeCell ref="CF21:CM21"/>
    <mergeCell ref="A21:S21"/>
    <mergeCell ref="T21:X21"/>
    <mergeCell ref="Y21:AH21"/>
    <mergeCell ref="BX22:CE23"/>
    <mergeCell ref="T5:X5"/>
    <mergeCell ref="A10:S10"/>
    <mergeCell ref="A11:S11"/>
    <mergeCell ref="A15:S15"/>
    <mergeCell ref="CN20:CU20"/>
    <mergeCell ref="AQ20:AY20"/>
    <mergeCell ref="T18:X19"/>
    <mergeCell ref="Y18:AH19"/>
    <mergeCell ref="AZ20:BG20"/>
    <mergeCell ref="BX20:CE20"/>
    <mergeCell ref="A18:S18"/>
    <mergeCell ref="AI18:AP19"/>
    <mergeCell ref="AQ18:AY19"/>
    <mergeCell ref="A19:S19"/>
    <mergeCell ref="A1:CU1"/>
    <mergeCell ref="A2:CU2"/>
    <mergeCell ref="AI7:AP7"/>
    <mergeCell ref="T14:X15"/>
    <mergeCell ref="Y14:AH15"/>
    <mergeCell ref="A5:S5"/>
    <mergeCell ref="CF16:CM17"/>
    <mergeCell ref="A8:S8"/>
    <mergeCell ref="A6:S6"/>
    <mergeCell ref="T6:X7"/>
    <mergeCell ref="A14:S14"/>
    <mergeCell ref="A7:S7"/>
    <mergeCell ref="A17:S17"/>
    <mergeCell ref="A16:S16"/>
    <mergeCell ref="A9:S9"/>
    <mergeCell ref="T9:X9"/>
    <mergeCell ref="Y5:AH6"/>
    <mergeCell ref="CF18:CM19"/>
    <mergeCell ref="CN18:CU19"/>
    <mergeCell ref="AZ14:BG15"/>
    <mergeCell ref="BX14:CE15"/>
    <mergeCell ref="BH14:BO15"/>
    <mergeCell ref="CF14:CM15"/>
    <mergeCell ref="CN14:CU15"/>
    <mergeCell ref="AZ18:BG19"/>
    <mergeCell ref="CN9:CU9"/>
    <mergeCell ref="AI26:AP26"/>
    <mergeCell ref="CF9:CM9"/>
    <mergeCell ref="BP9:BW9"/>
    <mergeCell ref="BP10:BW11"/>
    <mergeCell ref="BX12:CE13"/>
    <mergeCell ref="AZ12:BG13"/>
    <mergeCell ref="AQ9:AY9"/>
    <mergeCell ref="AZ9:BG9"/>
    <mergeCell ref="BX10:CE11"/>
    <mergeCell ref="CF10:CM11"/>
    <mergeCell ref="CN16:CU17"/>
    <mergeCell ref="AZ26:BG26"/>
    <mergeCell ref="BX26:CE26"/>
    <mergeCell ref="CF12:CM13"/>
    <mergeCell ref="CN12:CU13"/>
    <mergeCell ref="BH12:BO13"/>
    <mergeCell ref="BP16:BW17"/>
    <mergeCell ref="BX16:CE17"/>
    <mergeCell ref="CF26:CM26"/>
    <mergeCell ref="BP26:BW26"/>
    <mergeCell ref="BX9:CE9"/>
    <mergeCell ref="BH9:BO9"/>
    <mergeCell ref="A12:S12"/>
    <mergeCell ref="T12:X13"/>
    <mergeCell ref="Y12:AH13"/>
    <mergeCell ref="AI12:AP13"/>
    <mergeCell ref="A13:S13"/>
    <mergeCell ref="Y9:AH9"/>
    <mergeCell ref="AI9:AP9"/>
    <mergeCell ref="AZ10:BG11"/>
    <mergeCell ref="AQ7:AY7"/>
    <mergeCell ref="AQ12:AY13"/>
    <mergeCell ref="AQ14:AY15"/>
    <mergeCell ref="T10:X11"/>
    <mergeCell ref="Y10:AH11"/>
    <mergeCell ref="AI10:AP11"/>
    <mergeCell ref="AQ10:AY11"/>
    <mergeCell ref="AI14:AP15"/>
    <mergeCell ref="T8:X8"/>
    <mergeCell ref="Y7:AH7"/>
    <mergeCell ref="AI6:CU6"/>
    <mergeCell ref="AI5:CU5"/>
    <mergeCell ref="AI8:AP8"/>
    <mergeCell ref="AQ8:AY8"/>
    <mergeCell ref="AZ8:BG8"/>
    <mergeCell ref="AZ7:BG7"/>
    <mergeCell ref="BX8:CE8"/>
    <mergeCell ref="CF8:CM8"/>
    <mergeCell ref="CN8:CU8"/>
    <mergeCell ref="BX7:CE7"/>
    <mergeCell ref="CF7:CM7"/>
    <mergeCell ref="CN7:CU7"/>
    <mergeCell ref="BH7:BO7"/>
    <mergeCell ref="BH8:BO8"/>
    <mergeCell ref="BP7:BW7"/>
    <mergeCell ref="BP8:BW8"/>
    <mergeCell ref="BH10:BO11"/>
    <mergeCell ref="BP12:BW13"/>
    <mergeCell ref="BP14:BW15"/>
    <mergeCell ref="BH22:BO23"/>
    <mergeCell ref="BH18:BO19"/>
    <mergeCell ref="BH16:BO17"/>
    <mergeCell ref="BH20:BO20"/>
    <mergeCell ref="BH21:BO21"/>
    <mergeCell ref="BP18:BW19"/>
    <mergeCell ref="BP20:BW20"/>
    <mergeCell ref="Y8:AH8"/>
    <mergeCell ref="T16:X17"/>
    <mergeCell ref="Y16:AH17"/>
    <mergeCell ref="AI16:AP17"/>
    <mergeCell ref="AQ16:AY17"/>
    <mergeCell ref="AZ16:BG17"/>
    <mergeCell ref="BH28:BO28"/>
    <mergeCell ref="BH29:BO30"/>
    <mergeCell ref="BH25:BO25"/>
    <mergeCell ref="BH26:BO26"/>
    <mergeCell ref="AQ25:AY25"/>
    <mergeCell ref="BH27:BO27"/>
    <mergeCell ref="AQ27:AY27"/>
    <mergeCell ref="AZ27:BG27"/>
    <mergeCell ref="AQ26:AY26"/>
    <mergeCell ref="BP21:BW21"/>
    <mergeCell ref="BX28:CE28"/>
    <mergeCell ref="BX27:CE27"/>
    <mergeCell ref="BX18:CE19"/>
    <mergeCell ref="BX31:CE32"/>
    <mergeCell ref="CF31:CM32"/>
    <mergeCell ref="CF20:CM20"/>
    <mergeCell ref="BX24:CE24"/>
    <mergeCell ref="CF24:CM24"/>
    <mergeCell ref="BP24:BW24"/>
    <mergeCell ref="CN31:CU32"/>
    <mergeCell ref="A32:S32"/>
    <mergeCell ref="AQ31:AY32"/>
    <mergeCell ref="AZ31:BG32"/>
    <mergeCell ref="BH31:BO32"/>
    <mergeCell ref="BP31:BW32"/>
    <mergeCell ref="A31:S31"/>
    <mergeCell ref="T31:X32"/>
    <mergeCell ref="Y31:AH32"/>
    <mergeCell ref="AI31:AP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5"/>
  <sheetViews>
    <sheetView zoomScalePageLayoutView="0" workbookViewId="0" topLeftCell="A1">
      <selection activeCell="BR11" sqref="BR11:CU13"/>
    </sheetView>
  </sheetViews>
  <sheetFormatPr defaultColWidth="1.37890625" defaultRowHeight="12.75"/>
  <cols>
    <col min="1" max="16384" width="1.37890625" style="1" customWidth="1"/>
  </cols>
  <sheetData>
    <row r="1" spans="1:99" s="37" customFormat="1" ht="15.75">
      <c r="A1" s="150" t="s">
        <v>196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50" customFormat="1" ht="12.75">
      <c r="A2" s="84" t="s">
        <v>95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</row>
    <row r="3" s="41" customFormat="1" ht="12">
      <c r="CU3" s="42" t="s">
        <v>56</v>
      </c>
    </row>
    <row r="4" spans="1:99" s="45" customFormat="1" ht="11.25">
      <c r="A4" s="351" t="s">
        <v>152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 t="s">
        <v>19</v>
      </c>
      <c r="U4" s="351"/>
      <c r="V4" s="351"/>
      <c r="W4" s="351"/>
      <c r="X4" s="351" t="s">
        <v>47</v>
      </c>
      <c r="Y4" s="351"/>
      <c r="Z4" s="351"/>
      <c r="AA4" s="351"/>
      <c r="AB4" s="351"/>
      <c r="AC4" s="351"/>
      <c r="AD4" s="351"/>
      <c r="AE4" s="351"/>
      <c r="AF4" s="348" t="s">
        <v>225</v>
      </c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50"/>
      <c r="BJ4" s="351" t="s">
        <v>335</v>
      </c>
      <c r="BK4" s="351"/>
      <c r="BL4" s="351"/>
      <c r="BM4" s="351"/>
      <c r="BN4" s="351"/>
      <c r="BO4" s="351"/>
      <c r="BP4" s="351"/>
      <c r="BQ4" s="351"/>
      <c r="BR4" s="348" t="s">
        <v>229</v>
      </c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50"/>
    </row>
    <row r="5" spans="1:99" s="45" customFormat="1" ht="11.25">
      <c r="A5" s="355" t="s">
        <v>153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 t="s">
        <v>46</v>
      </c>
      <c r="U5" s="355"/>
      <c r="V5" s="355"/>
      <c r="W5" s="355"/>
      <c r="X5" s="355" t="s">
        <v>232</v>
      </c>
      <c r="Y5" s="355"/>
      <c r="Z5" s="355"/>
      <c r="AA5" s="355"/>
      <c r="AB5" s="355"/>
      <c r="AC5" s="355"/>
      <c r="AD5" s="355"/>
      <c r="AE5" s="355"/>
      <c r="AF5" s="355" t="s">
        <v>217</v>
      </c>
      <c r="AG5" s="355"/>
      <c r="AH5" s="355"/>
      <c r="AI5" s="355"/>
      <c r="AJ5" s="355"/>
      <c r="AK5" s="355" t="s">
        <v>199</v>
      </c>
      <c r="AL5" s="355"/>
      <c r="AM5" s="355"/>
      <c r="AN5" s="355"/>
      <c r="AO5" s="355"/>
      <c r="AP5" s="355" t="s">
        <v>200</v>
      </c>
      <c r="AQ5" s="355"/>
      <c r="AR5" s="355"/>
      <c r="AS5" s="355"/>
      <c r="AT5" s="355"/>
      <c r="AU5" s="355" t="s">
        <v>201</v>
      </c>
      <c r="AV5" s="355"/>
      <c r="AW5" s="355"/>
      <c r="AX5" s="355"/>
      <c r="AY5" s="355"/>
      <c r="AZ5" s="355" t="s">
        <v>202</v>
      </c>
      <c r="BA5" s="355"/>
      <c r="BB5" s="355"/>
      <c r="BC5" s="355"/>
      <c r="BD5" s="355"/>
      <c r="BE5" s="355">
        <v>20</v>
      </c>
      <c r="BF5" s="355"/>
      <c r="BG5" s="355"/>
      <c r="BH5" s="355"/>
      <c r="BI5" s="355"/>
      <c r="BJ5" s="355" t="s">
        <v>336</v>
      </c>
      <c r="BK5" s="355"/>
      <c r="BL5" s="355"/>
      <c r="BM5" s="355"/>
      <c r="BN5" s="355"/>
      <c r="BO5" s="355"/>
      <c r="BP5" s="355"/>
      <c r="BQ5" s="355"/>
      <c r="BR5" s="355" t="s">
        <v>217</v>
      </c>
      <c r="BS5" s="355"/>
      <c r="BT5" s="355"/>
      <c r="BU5" s="355"/>
      <c r="BV5" s="355"/>
      <c r="BW5" s="355" t="s">
        <v>199</v>
      </c>
      <c r="BX5" s="355"/>
      <c r="BY5" s="355"/>
      <c r="BZ5" s="355"/>
      <c r="CA5" s="355"/>
      <c r="CB5" s="355" t="s">
        <v>200</v>
      </c>
      <c r="CC5" s="355"/>
      <c r="CD5" s="355"/>
      <c r="CE5" s="355"/>
      <c r="CF5" s="355"/>
      <c r="CG5" s="355" t="s">
        <v>201</v>
      </c>
      <c r="CH5" s="355"/>
      <c r="CI5" s="355"/>
      <c r="CJ5" s="355"/>
      <c r="CK5" s="355"/>
      <c r="CL5" s="355" t="s">
        <v>202</v>
      </c>
      <c r="CM5" s="355"/>
      <c r="CN5" s="355"/>
      <c r="CO5" s="355"/>
      <c r="CP5" s="355"/>
      <c r="CQ5" s="355">
        <v>20</v>
      </c>
      <c r="CR5" s="355"/>
      <c r="CS5" s="355"/>
      <c r="CT5" s="355"/>
      <c r="CU5" s="355"/>
    </row>
    <row r="6" spans="1:99" s="45" customFormat="1" ht="11.2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 t="s">
        <v>198</v>
      </c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 t="s">
        <v>218</v>
      </c>
      <c r="AL6" s="355"/>
      <c r="AM6" s="355"/>
      <c r="AN6" s="355"/>
      <c r="AO6" s="355"/>
      <c r="AP6" s="355" t="s">
        <v>226</v>
      </c>
      <c r="AQ6" s="355"/>
      <c r="AR6" s="355"/>
      <c r="AS6" s="355"/>
      <c r="AT6" s="355"/>
      <c r="AU6" s="355" t="s">
        <v>227</v>
      </c>
      <c r="AV6" s="355"/>
      <c r="AW6" s="355"/>
      <c r="AX6" s="355"/>
      <c r="AY6" s="355"/>
      <c r="AZ6" s="355" t="s">
        <v>228</v>
      </c>
      <c r="BA6" s="355"/>
      <c r="BB6" s="355"/>
      <c r="BC6" s="355"/>
      <c r="BD6" s="355"/>
      <c r="BE6" s="355" t="s">
        <v>203</v>
      </c>
      <c r="BF6" s="355"/>
      <c r="BG6" s="355"/>
      <c r="BH6" s="355"/>
      <c r="BI6" s="355"/>
      <c r="BJ6" s="355" t="s">
        <v>337</v>
      </c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 t="s">
        <v>218</v>
      </c>
      <c r="BX6" s="355"/>
      <c r="BY6" s="355"/>
      <c r="BZ6" s="355"/>
      <c r="CA6" s="355"/>
      <c r="CB6" s="355" t="s">
        <v>226</v>
      </c>
      <c r="CC6" s="355"/>
      <c r="CD6" s="355"/>
      <c r="CE6" s="355"/>
      <c r="CF6" s="355"/>
      <c r="CG6" s="355" t="s">
        <v>227</v>
      </c>
      <c r="CH6" s="355"/>
      <c r="CI6" s="355"/>
      <c r="CJ6" s="355"/>
      <c r="CK6" s="355"/>
      <c r="CL6" s="355" t="s">
        <v>228</v>
      </c>
      <c r="CM6" s="355"/>
      <c r="CN6" s="355"/>
      <c r="CO6" s="355"/>
      <c r="CP6" s="355"/>
      <c r="CQ6" s="355" t="s">
        <v>203</v>
      </c>
      <c r="CR6" s="355"/>
      <c r="CS6" s="355"/>
      <c r="CT6" s="355"/>
      <c r="CU6" s="355"/>
    </row>
    <row r="7" spans="1:99" s="45" customFormat="1" ht="11.25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 t="s">
        <v>197</v>
      </c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 t="s">
        <v>338</v>
      </c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</row>
    <row r="8" spans="1:99" s="45" customFormat="1" ht="11.25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60"/>
      <c r="Y8" s="361"/>
      <c r="Z8" s="361"/>
      <c r="AA8" s="361"/>
      <c r="AB8" s="361"/>
      <c r="AC8" s="361"/>
      <c r="AD8" s="361"/>
      <c r="AE8" s="362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 t="s">
        <v>340</v>
      </c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</row>
    <row r="9" spans="1:99" s="45" customFormat="1" ht="11.25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60"/>
      <c r="Y9" s="361"/>
      <c r="Z9" s="361"/>
      <c r="AA9" s="361"/>
      <c r="AB9" s="361"/>
      <c r="AC9" s="361"/>
      <c r="AD9" s="361"/>
      <c r="AE9" s="362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 t="s">
        <v>339</v>
      </c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</row>
    <row r="10" spans="1:99" s="45" customFormat="1" ht="11.25">
      <c r="A10" s="348">
        <v>1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50"/>
      <c r="T10" s="344">
        <v>2</v>
      </c>
      <c r="U10" s="344"/>
      <c r="V10" s="344"/>
      <c r="W10" s="344"/>
      <c r="X10" s="344">
        <v>3</v>
      </c>
      <c r="Y10" s="344"/>
      <c r="Z10" s="344"/>
      <c r="AA10" s="344"/>
      <c r="AB10" s="344"/>
      <c r="AC10" s="344"/>
      <c r="AD10" s="344"/>
      <c r="AE10" s="344"/>
      <c r="AF10" s="344">
        <v>4</v>
      </c>
      <c r="AG10" s="344"/>
      <c r="AH10" s="344"/>
      <c r="AI10" s="344"/>
      <c r="AJ10" s="344"/>
      <c r="AK10" s="344">
        <v>5</v>
      </c>
      <c r="AL10" s="344"/>
      <c r="AM10" s="344"/>
      <c r="AN10" s="344"/>
      <c r="AO10" s="344"/>
      <c r="AP10" s="344">
        <v>6</v>
      </c>
      <c r="AQ10" s="344"/>
      <c r="AR10" s="344"/>
      <c r="AS10" s="344"/>
      <c r="AT10" s="344"/>
      <c r="AU10" s="344">
        <v>7</v>
      </c>
      <c r="AV10" s="344"/>
      <c r="AW10" s="344"/>
      <c r="AX10" s="344"/>
      <c r="AY10" s="344"/>
      <c r="AZ10" s="344">
        <v>8</v>
      </c>
      <c r="BA10" s="344"/>
      <c r="BB10" s="344"/>
      <c r="BC10" s="344"/>
      <c r="BD10" s="344"/>
      <c r="BE10" s="344">
        <v>9</v>
      </c>
      <c r="BF10" s="344"/>
      <c r="BG10" s="344"/>
      <c r="BH10" s="344"/>
      <c r="BI10" s="344"/>
      <c r="BJ10" s="344">
        <v>10</v>
      </c>
      <c r="BK10" s="344"/>
      <c r="BL10" s="344"/>
      <c r="BM10" s="344"/>
      <c r="BN10" s="344"/>
      <c r="BO10" s="344"/>
      <c r="BP10" s="344"/>
      <c r="BQ10" s="344"/>
      <c r="BR10" s="344">
        <v>11</v>
      </c>
      <c r="BS10" s="344"/>
      <c r="BT10" s="344"/>
      <c r="BU10" s="344"/>
      <c r="BV10" s="344"/>
      <c r="BW10" s="344">
        <v>12</v>
      </c>
      <c r="BX10" s="344"/>
      <c r="BY10" s="344"/>
      <c r="BZ10" s="344"/>
      <c r="CA10" s="344"/>
      <c r="CB10" s="344">
        <v>13</v>
      </c>
      <c r="CC10" s="344"/>
      <c r="CD10" s="344"/>
      <c r="CE10" s="344"/>
      <c r="CF10" s="344"/>
      <c r="CG10" s="344">
        <v>14</v>
      </c>
      <c r="CH10" s="344"/>
      <c r="CI10" s="344"/>
      <c r="CJ10" s="344"/>
      <c r="CK10" s="344"/>
      <c r="CL10" s="344">
        <v>15</v>
      </c>
      <c r="CM10" s="344"/>
      <c r="CN10" s="344"/>
      <c r="CO10" s="344"/>
      <c r="CP10" s="344"/>
      <c r="CQ10" s="344">
        <v>16</v>
      </c>
      <c r="CR10" s="344"/>
      <c r="CS10" s="344"/>
      <c r="CT10" s="344"/>
      <c r="CU10" s="344"/>
    </row>
    <row r="11" spans="1:99" ht="12.75">
      <c r="A11" s="138" t="s">
        <v>204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51" t="s">
        <v>26</v>
      </c>
      <c r="U11" s="152"/>
      <c r="V11" s="152"/>
      <c r="W11" s="153"/>
      <c r="X11" s="197">
        <v>77</v>
      </c>
      <c r="Y11" s="198"/>
      <c r="Z11" s="198"/>
      <c r="AA11" s="198"/>
      <c r="AB11" s="198"/>
      <c r="AC11" s="198"/>
      <c r="AD11" s="198"/>
      <c r="AE11" s="199"/>
      <c r="AF11" s="197">
        <v>5</v>
      </c>
      <c r="AG11" s="198"/>
      <c r="AH11" s="198"/>
      <c r="AI11" s="198"/>
      <c r="AJ11" s="199"/>
      <c r="AK11" s="197">
        <v>6</v>
      </c>
      <c r="AL11" s="198"/>
      <c r="AM11" s="198"/>
      <c r="AN11" s="198"/>
      <c r="AO11" s="199"/>
      <c r="AP11" s="197">
        <v>14</v>
      </c>
      <c r="AQ11" s="198"/>
      <c r="AR11" s="198"/>
      <c r="AS11" s="198"/>
      <c r="AT11" s="199"/>
      <c r="AU11" s="197">
        <v>10</v>
      </c>
      <c r="AV11" s="198"/>
      <c r="AW11" s="198"/>
      <c r="AX11" s="198"/>
      <c r="AY11" s="199"/>
      <c r="AZ11" s="197">
        <v>4</v>
      </c>
      <c r="BA11" s="198"/>
      <c r="BB11" s="198"/>
      <c r="BC11" s="198"/>
      <c r="BD11" s="199"/>
      <c r="BE11" s="197">
        <v>38</v>
      </c>
      <c r="BF11" s="198"/>
      <c r="BG11" s="198"/>
      <c r="BH11" s="198"/>
      <c r="BI11" s="199"/>
      <c r="BJ11" s="197">
        <v>77</v>
      </c>
      <c r="BK11" s="198"/>
      <c r="BL11" s="198"/>
      <c r="BM11" s="198"/>
      <c r="BN11" s="198"/>
      <c r="BO11" s="198"/>
      <c r="BP11" s="198"/>
      <c r="BQ11" s="199"/>
      <c r="BR11" s="422">
        <v>21</v>
      </c>
      <c r="BS11" s="423"/>
      <c r="BT11" s="423"/>
      <c r="BU11" s="423"/>
      <c r="BV11" s="424"/>
      <c r="BW11" s="422">
        <v>6</v>
      </c>
      <c r="BX11" s="423"/>
      <c r="BY11" s="423"/>
      <c r="BZ11" s="423"/>
      <c r="CA11" s="424"/>
      <c r="CB11" s="422">
        <v>8</v>
      </c>
      <c r="CC11" s="423"/>
      <c r="CD11" s="423"/>
      <c r="CE11" s="423"/>
      <c r="CF11" s="424"/>
      <c r="CG11" s="422">
        <v>5</v>
      </c>
      <c r="CH11" s="423"/>
      <c r="CI11" s="423"/>
      <c r="CJ11" s="423"/>
      <c r="CK11" s="424"/>
      <c r="CL11" s="422">
        <v>5</v>
      </c>
      <c r="CM11" s="423"/>
      <c r="CN11" s="423"/>
      <c r="CO11" s="423"/>
      <c r="CP11" s="424"/>
      <c r="CQ11" s="422">
        <v>32</v>
      </c>
      <c r="CR11" s="423"/>
      <c r="CS11" s="423"/>
      <c r="CT11" s="423"/>
      <c r="CU11" s="424"/>
    </row>
    <row r="12" spans="1:99" ht="12.75">
      <c r="A12" s="157" t="s">
        <v>206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160"/>
      <c r="U12" s="161"/>
      <c r="V12" s="161"/>
      <c r="W12" s="162"/>
      <c r="X12" s="212"/>
      <c r="Y12" s="213"/>
      <c r="Z12" s="213"/>
      <c r="AA12" s="213"/>
      <c r="AB12" s="213"/>
      <c r="AC12" s="213"/>
      <c r="AD12" s="213"/>
      <c r="AE12" s="214"/>
      <c r="AF12" s="212"/>
      <c r="AG12" s="213"/>
      <c r="AH12" s="213"/>
      <c r="AI12" s="213"/>
      <c r="AJ12" s="214"/>
      <c r="AK12" s="212"/>
      <c r="AL12" s="213"/>
      <c r="AM12" s="213"/>
      <c r="AN12" s="213"/>
      <c r="AO12" s="214"/>
      <c r="AP12" s="212"/>
      <c r="AQ12" s="213"/>
      <c r="AR12" s="213"/>
      <c r="AS12" s="213"/>
      <c r="AT12" s="214"/>
      <c r="AU12" s="212"/>
      <c r="AV12" s="213"/>
      <c r="AW12" s="213"/>
      <c r="AX12" s="213"/>
      <c r="AY12" s="214"/>
      <c r="AZ12" s="212"/>
      <c r="BA12" s="213"/>
      <c r="BB12" s="213"/>
      <c r="BC12" s="213"/>
      <c r="BD12" s="214"/>
      <c r="BE12" s="212"/>
      <c r="BF12" s="213"/>
      <c r="BG12" s="213"/>
      <c r="BH12" s="213"/>
      <c r="BI12" s="214"/>
      <c r="BJ12" s="212"/>
      <c r="BK12" s="213"/>
      <c r="BL12" s="213"/>
      <c r="BM12" s="213"/>
      <c r="BN12" s="213"/>
      <c r="BO12" s="213"/>
      <c r="BP12" s="213"/>
      <c r="BQ12" s="214"/>
      <c r="BR12" s="425"/>
      <c r="BS12" s="426"/>
      <c r="BT12" s="426"/>
      <c r="BU12" s="426"/>
      <c r="BV12" s="427"/>
      <c r="BW12" s="425"/>
      <c r="BX12" s="426"/>
      <c r="BY12" s="426"/>
      <c r="BZ12" s="426"/>
      <c r="CA12" s="427"/>
      <c r="CB12" s="425"/>
      <c r="CC12" s="426"/>
      <c r="CD12" s="426"/>
      <c r="CE12" s="426"/>
      <c r="CF12" s="427"/>
      <c r="CG12" s="425"/>
      <c r="CH12" s="426"/>
      <c r="CI12" s="426"/>
      <c r="CJ12" s="426"/>
      <c r="CK12" s="427"/>
      <c r="CL12" s="425"/>
      <c r="CM12" s="426"/>
      <c r="CN12" s="426"/>
      <c r="CO12" s="426"/>
      <c r="CP12" s="427"/>
      <c r="CQ12" s="425"/>
      <c r="CR12" s="426"/>
      <c r="CS12" s="426"/>
      <c r="CT12" s="426"/>
      <c r="CU12" s="427"/>
    </row>
    <row r="13" spans="1:99" ht="12.75">
      <c r="A13" s="282" t="s">
        <v>205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163"/>
      <c r="U13" s="164"/>
      <c r="V13" s="164"/>
      <c r="W13" s="165"/>
      <c r="X13" s="200"/>
      <c r="Y13" s="201"/>
      <c r="Z13" s="201"/>
      <c r="AA13" s="201"/>
      <c r="AB13" s="201"/>
      <c r="AC13" s="201"/>
      <c r="AD13" s="201"/>
      <c r="AE13" s="202"/>
      <c r="AF13" s="200"/>
      <c r="AG13" s="201"/>
      <c r="AH13" s="201"/>
      <c r="AI13" s="201"/>
      <c r="AJ13" s="202"/>
      <c r="AK13" s="200"/>
      <c r="AL13" s="201"/>
      <c r="AM13" s="201"/>
      <c r="AN13" s="201"/>
      <c r="AO13" s="202"/>
      <c r="AP13" s="200"/>
      <c r="AQ13" s="201"/>
      <c r="AR13" s="201"/>
      <c r="AS13" s="201"/>
      <c r="AT13" s="202"/>
      <c r="AU13" s="200"/>
      <c r="AV13" s="201"/>
      <c r="AW13" s="201"/>
      <c r="AX13" s="201"/>
      <c r="AY13" s="202"/>
      <c r="AZ13" s="200"/>
      <c r="BA13" s="201"/>
      <c r="BB13" s="201"/>
      <c r="BC13" s="201"/>
      <c r="BD13" s="202"/>
      <c r="BE13" s="200"/>
      <c r="BF13" s="201"/>
      <c r="BG13" s="201"/>
      <c r="BH13" s="201"/>
      <c r="BI13" s="202"/>
      <c r="BJ13" s="200"/>
      <c r="BK13" s="201"/>
      <c r="BL13" s="201"/>
      <c r="BM13" s="201"/>
      <c r="BN13" s="201"/>
      <c r="BO13" s="201"/>
      <c r="BP13" s="201"/>
      <c r="BQ13" s="202"/>
      <c r="BR13" s="428"/>
      <c r="BS13" s="429"/>
      <c r="BT13" s="429"/>
      <c r="BU13" s="429"/>
      <c r="BV13" s="430"/>
      <c r="BW13" s="428"/>
      <c r="BX13" s="429"/>
      <c r="BY13" s="429"/>
      <c r="BZ13" s="429"/>
      <c r="CA13" s="430"/>
      <c r="CB13" s="428"/>
      <c r="CC13" s="429"/>
      <c r="CD13" s="429"/>
      <c r="CE13" s="429"/>
      <c r="CF13" s="430"/>
      <c r="CG13" s="428"/>
      <c r="CH13" s="429"/>
      <c r="CI13" s="429"/>
      <c r="CJ13" s="429"/>
      <c r="CK13" s="430"/>
      <c r="CL13" s="428"/>
      <c r="CM13" s="429"/>
      <c r="CN13" s="429"/>
      <c r="CO13" s="429"/>
      <c r="CP13" s="430"/>
      <c r="CQ13" s="428"/>
      <c r="CR13" s="429"/>
      <c r="CS13" s="429"/>
      <c r="CT13" s="429"/>
      <c r="CU13" s="430"/>
    </row>
    <row r="14" spans="1:99" ht="12.75">
      <c r="A14" s="230" t="s">
        <v>53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  <c r="T14" s="151" t="s">
        <v>27</v>
      </c>
      <c r="U14" s="152"/>
      <c r="V14" s="152"/>
      <c r="W14" s="153"/>
      <c r="X14" s="422">
        <v>2</v>
      </c>
      <c r="Y14" s="423"/>
      <c r="Z14" s="423"/>
      <c r="AA14" s="423"/>
      <c r="AB14" s="423"/>
      <c r="AC14" s="423"/>
      <c r="AD14" s="423"/>
      <c r="AE14" s="424"/>
      <c r="AF14" s="422">
        <v>1</v>
      </c>
      <c r="AG14" s="423"/>
      <c r="AH14" s="423"/>
      <c r="AI14" s="423"/>
      <c r="AJ14" s="424"/>
      <c r="AK14" s="422"/>
      <c r="AL14" s="423"/>
      <c r="AM14" s="423"/>
      <c r="AN14" s="423"/>
      <c r="AO14" s="424"/>
      <c r="AP14" s="422"/>
      <c r="AQ14" s="423"/>
      <c r="AR14" s="423"/>
      <c r="AS14" s="423"/>
      <c r="AT14" s="424"/>
      <c r="AU14" s="422"/>
      <c r="AV14" s="423"/>
      <c r="AW14" s="423"/>
      <c r="AX14" s="423"/>
      <c r="AY14" s="424"/>
      <c r="AZ14" s="422"/>
      <c r="BA14" s="423"/>
      <c r="BB14" s="423"/>
      <c r="BC14" s="423"/>
      <c r="BD14" s="424"/>
      <c r="BE14" s="422">
        <v>1</v>
      </c>
      <c r="BF14" s="423"/>
      <c r="BG14" s="423"/>
      <c r="BH14" s="423"/>
      <c r="BI14" s="424"/>
      <c r="BJ14" s="422">
        <v>2</v>
      </c>
      <c r="BK14" s="423"/>
      <c r="BL14" s="423"/>
      <c r="BM14" s="423"/>
      <c r="BN14" s="423"/>
      <c r="BO14" s="423"/>
      <c r="BP14" s="423"/>
      <c r="BQ14" s="424"/>
      <c r="BR14" s="422">
        <v>1</v>
      </c>
      <c r="BS14" s="423"/>
      <c r="BT14" s="423"/>
      <c r="BU14" s="423"/>
      <c r="BV14" s="424"/>
      <c r="BW14" s="422"/>
      <c r="BX14" s="423"/>
      <c r="BY14" s="423"/>
      <c r="BZ14" s="423"/>
      <c r="CA14" s="424"/>
      <c r="CB14" s="422"/>
      <c r="CC14" s="423"/>
      <c r="CD14" s="423"/>
      <c r="CE14" s="423"/>
      <c r="CF14" s="424"/>
      <c r="CG14" s="422"/>
      <c r="CH14" s="423"/>
      <c r="CI14" s="423"/>
      <c r="CJ14" s="423"/>
      <c r="CK14" s="424"/>
      <c r="CL14" s="422"/>
      <c r="CM14" s="423"/>
      <c r="CN14" s="423"/>
      <c r="CO14" s="423"/>
      <c r="CP14" s="424"/>
      <c r="CQ14" s="422">
        <v>1</v>
      </c>
      <c r="CR14" s="423"/>
      <c r="CS14" s="423"/>
      <c r="CT14" s="423"/>
      <c r="CU14" s="424"/>
    </row>
    <row r="15" spans="1:99" ht="12.75">
      <c r="A15" s="266" t="s">
        <v>207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160"/>
      <c r="U15" s="161"/>
      <c r="V15" s="161"/>
      <c r="W15" s="162"/>
      <c r="X15" s="425"/>
      <c r="Y15" s="426"/>
      <c r="Z15" s="426"/>
      <c r="AA15" s="426"/>
      <c r="AB15" s="426"/>
      <c r="AC15" s="426"/>
      <c r="AD15" s="426"/>
      <c r="AE15" s="427"/>
      <c r="AF15" s="425"/>
      <c r="AG15" s="426"/>
      <c r="AH15" s="426"/>
      <c r="AI15" s="426"/>
      <c r="AJ15" s="427"/>
      <c r="AK15" s="425"/>
      <c r="AL15" s="426"/>
      <c r="AM15" s="426"/>
      <c r="AN15" s="426"/>
      <c r="AO15" s="427"/>
      <c r="AP15" s="425"/>
      <c r="AQ15" s="426"/>
      <c r="AR15" s="426"/>
      <c r="AS15" s="426"/>
      <c r="AT15" s="427"/>
      <c r="AU15" s="425"/>
      <c r="AV15" s="426"/>
      <c r="AW15" s="426"/>
      <c r="AX15" s="426"/>
      <c r="AY15" s="427"/>
      <c r="AZ15" s="425"/>
      <c r="BA15" s="426"/>
      <c r="BB15" s="426"/>
      <c r="BC15" s="426"/>
      <c r="BD15" s="427"/>
      <c r="BE15" s="425"/>
      <c r="BF15" s="426"/>
      <c r="BG15" s="426"/>
      <c r="BH15" s="426"/>
      <c r="BI15" s="427"/>
      <c r="BJ15" s="425"/>
      <c r="BK15" s="426"/>
      <c r="BL15" s="426"/>
      <c r="BM15" s="426"/>
      <c r="BN15" s="426"/>
      <c r="BO15" s="426"/>
      <c r="BP15" s="426"/>
      <c r="BQ15" s="427"/>
      <c r="BR15" s="425"/>
      <c r="BS15" s="426"/>
      <c r="BT15" s="426"/>
      <c r="BU15" s="426"/>
      <c r="BV15" s="427"/>
      <c r="BW15" s="425"/>
      <c r="BX15" s="426"/>
      <c r="BY15" s="426"/>
      <c r="BZ15" s="426"/>
      <c r="CA15" s="427"/>
      <c r="CB15" s="425"/>
      <c r="CC15" s="426"/>
      <c r="CD15" s="426"/>
      <c r="CE15" s="426"/>
      <c r="CF15" s="427"/>
      <c r="CG15" s="425"/>
      <c r="CH15" s="426"/>
      <c r="CI15" s="426"/>
      <c r="CJ15" s="426"/>
      <c r="CK15" s="427"/>
      <c r="CL15" s="425"/>
      <c r="CM15" s="426"/>
      <c r="CN15" s="426"/>
      <c r="CO15" s="426"/>
      <c r="CP15" s="427"/>
      <c r="CQ15" s="425"/>
      <c r="CR15" s="426"/>
      <c r="CS15" s="426"/>
      <c r="CT15" s="426"/>
      <c r="CU15" s="427"/>
    </row>
    <row r="16" spans="1:99" ht="12.75">
      <c r="A16" s="245" t="s">
        <v>208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163"/>
      <c r="U16" s="164"/>
      <c r="V16" s="164"/>
      <c r="W16" s="165"/>
      <c r="X16" s="428"/>
      <c r="Y16" s="429"/>
      <c r="Z16" s="429"/>
      <c r="AA16" s="429"/>
      <c r="AB16" s="429"/>
      <c r="AC16" s="429"/>
      <c r="AD16" s="429"/>
      <c r="AE16" s="430"/>
      <c r="AF16" s="428"/>
      <c r="AG16" s="429"/>
      <c r="AH16" s="429"/>
      <c r="AI16" s="429"/>
      <c r="AJ16" s="430"/>
      <c r="AK16" s="428"/>
      <c r="AL16" s="429"/>
      <c r="AM16" s="429"/>
      <c r="AN16" s="429"/>
      <c r="AO16" s="430"/>
      <c r="AP16" s="428"/>
      <c r="AQ16" s="429"/>
      <c r="AR16" s="429"/>
      <c r="AS16" s="429"/>
      <c r="AT16" s="430"/>
      <c r="AU16" s="428"/>
      <c r="AV16" s="429"/>
      <c r="AW16" s="429"/>
      <c r="AX16" s="429"/>
      <c r="AY16" s="430"/>
      <c r="AZ16" s="428"/>
      <c r="BA16" s="429"/>
      <c r="BB16" s="429"/>
      <c r="BC16" s="429"/>
      <c r="BD16" s="430"/>
      <c r="BE16" s="428"/>
      <c r="BF16" s="429"/>
      <c r="BG16" s="429"/>
      <c r="BH16" s="429"/>
      <c r="BI16" s="430"/>
      <c r="BJ16" s="428"/>
      <c r="BK16" s="429"/>
      <c r="BL16" s="429"/>
      <c r="BM16" s="429"/>
      <c r="BN16" s="429"/>
      <c r="BO16" s="429"/>
      <c r="BP16" s="429"/>
      <c r="BQ16" s="430"/>
      <c r="BR16" s="428"/>
      <c r="BS16" s="429"/>
      <c r="BT16" s="429"/>
      <c r="BU16" s="429"/>
      <c r="BV16" s="430"/>
      <c r="BW16" s="428"/>
      <c r="BX16" s="429"/>
      <c r="BY16" s="429"/>
      <c r="BZ16" s="429"/>
      <c r="CA16" s="430"/>
      <c r="CB16" s="428"/>
      <c r="CC16" s="429"/>
      <c r="CD16" s="429"/>
      <c r="CE16" s="429"/>
      <c r="CF16" s="430"/>
      <c r="CG16" s="428"/>
      <c r="CH16" s="429"/>
      <c r="CI16" s="429"/>
      <c r="CJ16" s="429"/>
      <c r="CK16" s="430"/>
      <c r="CL16" s="428"/>
      <c r="CM16" s="429"/>
      <c r="CN16" s="429"/>
      <c r="CO16" s="429"/>
      <c r="CP16" s="430"/>
      <c r="CQ16" s="428"/>
      <c r="CR16" s="429"/>
      <c r="CS16" s="429"/>
      <c r="CT16" s="429"/>
      <c r="CU16" s="430"/>
    </row>
    <row r="17" spans="1:99" ht="15" customHeight="1">
      <c r="A17" s="245" t="s">
        <v>149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163" t="s">
        <v>31</v>
      </c>
      <c r="U17" s="164"/>
      <c r="V17" s="164"/>
      <c r="W17" s="165"/>
      <c r="X17" s="200">
        <f>6+4+3+13+12+36</f>
        <v>74</v>
      </c>
      <c r="Y17" s="201"/>
      <c r="Z17" s="201"/>
      <c r="AA17" s="201"/>
      <c r="AB17" s="201"/>
      <c r="AC17" s="201"/>
      <c r="AD17" s="201"/>
      <c r="AE17" s="202"/>
      <c r="AF17" s="200">
        <v>4</v>
      </c>
      <c r="AG17" s="201"/>
      <c r="AH17" s="201"/>
      <c r="AI17" s="201"/>
      <c r="AJ17" s="202"/>
      <c r="AK17" s="200">
        <v>6</v>
      </c>
      <c r="AL17" s="201"/>
      <c r="AM17" s="201"/>
      <c r="AN17" s="201"/>
      <c r="AO17" s="202"/>
      <c r="AP17" s="200">
        <f>6+8</f>
        <v>14</v>
      </c>
      <c r="AQ17" s="201"/>
      <c r="AR17" s="201"/>
      <c r="AS17" s="201"/>
      <c r="AT17" s="202"/>
      <c r="AU17" s="200">
        <f>6+4</f>
        <v>10</v>
      </c>
      <c r="AV17" s="201"/>
      <c r="AW17" s="201"/>
      <c r="AX17" s="201"/>
      <c r="AY17" s="202"/>
      <c r="AZ17" s="200">
        <v>4</v>
      </c>
      <c r="BA17" s="201"/>
      <c r="BB17" s="201"/>
      <c r="BC17" s="201"/>
      <c r="BD17" s="202"/>
      <c r="BE17" s="200">
        <f>14+16+6</f>
        <v>36</v>
      </c>
      <c r="BF17" s="201"/>
      <c r="BG17" s="201"/>
      <c r="BH17" s="201"/>
      <c r="BI17" s="202"/>
      <c r="BJ17" s="200">
        <v>74</v>
      </c>
      <c r="BK17" s="201"/>
      <c r="BL17" s="201"/>
      <c r="BM17" s="201"/>
      <c r="BN17" s="201"/>
      <c r="BO17" s="201"/>
      <c r="BP17" s="201"/>
      <c r="BQ17" s="202"/>
      <c r="BR17" s="200">
        <f>7+13</f>
        <v>20</v>
      </c>
      <c r="BS17" s="201"/>
      <c r="BT17" s="201"/>
      <c r="BU17" s="201"/>
      <c r="BV17" s="202"/>
      <c r="BW17" s="200">
        <v>6</v>
      </c>
      <c r="BX17" s="201"/>
      <c r="BY17" s="201"/>
      <c r="BZ17" s="201"/>
      <c r="CA17" s="202"/>
      <c r="CB17" s="200">
        <f>8</f>
        <v>8</v>
      </c>
      <c r="CC17" s="201"/>
      <c r="CD17" s="201"/>
      <c r="CE17" s="201"/>
      <c r="CF17" s="202"/>
      <c r="CG17" s="200">
        <v>5</v>
      </c>
      <c r="CH17" s="201"/>
      <c r="CI17" s="201"/>
      <c r="CJ17" s="201"/>
      <c r="CK17" s="202"/>
      <c r="CL17" s="200">
        <v>5</v>
      </c>
      <c r="CM17" s="201"/>
      <c r="CN17" s="201"/>
      <c r="CO17" s="201"/>
      <c r="CP17" s="202"/>
      <c r="CQ17" s="200">
        <f>2+22+4+2</f>
        <v>30</v>
      </c>
      <c r="CR17" s="201"/>
      <c r="CS17" s="201"/>
      <c r="CT17" s="201"/>
      <c r="CU17" s="202"/>
    </row>
    <row r="18" s="39" customFormat="1" ht="8.25"/>
    <row r="19" s="39" customFormat="1" ht="8.25"/>
    <row r="20" spans="1:99" s="37" customFormat="1" ht="15.75">
      <c r="A20" s="150" t="s">
        <v>329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</row>
    <row r="21" spans="1:99" s="37" customFormat="1" ht="15.75">
      <c r="A21" s="150" t="s">
        <v>330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</row>
    <row r="22" spans="26:99" s="41" customFormat="1" ht="12"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4" t="s">
        <v>299</v>
      </c>
    </row>
    <row r="23" spans="1:99" s="45" customFormat="1" ht="11.25">
      <c r="A23" s="351" t="s">
        <v>25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 t="s">
        <v>19</v>
      </c>
      <c r="AC23" s="351"/>
      <c r="AD23" s="351"/>
      <c r="AE23" s="351"/>
      <c r="AF23" s="351"/>
      <c r="AG23" s="351" t="s">
        <v>271</v>
      </c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48" t="s">
        <v>270</v>
      </c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50"/>
      <c r="CK23" s="351" t="s">
        <v>280</v>
      </c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</row>
    <row r="24" spans="1:99" s="45" customFormat="1" ht="11.25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 t="s">
        <v>46</v>
      </c>
      <c r="AC24" s="355"/>
      <c r="AD24" s="355"/>
      <c r="AE24" s="355"/>
      <c r="AF24" s="355"/>
      <c r="AG24" s="355" t="s">
        <v>272</v>
      </c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 t="s">
        <v>274</v>
      </c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 t="s">
        <v>276</v>
      </c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 t="s">
        <v>278</v>
      </c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 t="s">
        <v>126</v>
      </c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 t="s">
        <v>281</v>
      </c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</row>
    <row r="25" spans="1:99" s="45" customFormat="1" ht="11.2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 t="s">
        <v>273</v>
      </c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 t="s">
        <v>275</v>
      </c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 t="s">
        <v>277</v>
      </c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 t="s">
        <v>279</v>
      </c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 t="s">
        <v>282</v>
      </c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</row>
    <row r="26" spans="1:99" s="45" customFormat="1" ht="11.2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 t="s">
        <v>154</v>
      </c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</row>
    <row r="27" spans="1:99" s="45" customFormat="1" ht="11.25">
      <c r="A27" s="344">
        <v>1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>
        <v>2</v>
      </c>
      <c r="AC27" s="344"/>
      <c r="AD27" s="344"/>
      <c r="AE27" s="344"/>
      <c r="AF27" s="344"/>
      <c r="AG27" s="344">
        <v>3</v>
      </c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>
        <v>4</v>
      </c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>
        <v>5</v>
      </c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>
        <v>6</v>
      </c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>
        <v>7</v>
      </c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>
        <v>8</v>
      </c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</row>
    <row r="28" spans="1:99" s="8" customFormat="1" ht="15" customHeight="1">
      <c r="A28" s="432" t="s">
        <v>283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317" t="s">
        <v>26</v>
      </c>
      <c r="AC28" s="318"/>
      <c r="AD28" s="318"/>
      <c r="AE28" s="318"/>
      <c r="AF28" s="319"/>
      <c r="AG28" s="431">
        <f>830+1191+530+1271+206+1987</f>
        <v>6015</v>
      </c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>
        <f>830+530+206+1191+1987</f>
        <v>4744</v>
      </c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>
        <v>1271</v>
      </c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>
        <v>495</v>
      </c>
      <c r="CL28" s="431"/>
      <c r="CM28" s="431"/>
      <c r="CN28" s="431"/>
      <c r="CO28" s="431"/>
      <c r="CP28" s="431"/>
      <c r="CQ28" s="431"/>
      <c r="CR28" s="431"/>
      <c r="CS28" s="431"/>
      <c r="CT28" s="431"/>
      <c r="CU28" s="431"/>
    </row>
    <row r="29" spans="1:99" s="8" customFormat="1" ht="12">
      <c r="A29" s="390" t="s">
        <v>155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2"/>
      <c r="AB29" s="317" t="s">
        <v>27</v>
      </c>
      <c r="AC29" s="318"/>
      <c r="AD29" s="318"/>
      <c r="AE29" s="318"/>
      <c r="AF29" s="319"/>
      <c r="AG29" s="197">
        <f>499+690+530+1271+206+1492</f>
        <v>4688</v>
      </c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197"/>
      <c r="AT29" s="198"/>
      <c r="AU29" s="198"/>
      <c r="AV29" s="198"/>
      <c r="AW29" s="198"/>
      <c r="AX29" s="198"/>
      <c r="AY29" s="198"/>
      <c r="AZ29" s="198"/>
      <c r="BA29" s="198"/>
      <c r="BB29" s="198"/>
      <c r="BC29" s="199"/>
      <c r="BD29" s="197">
        <f>499+530+206+690+1492</f>
        <v>3417</v>
      </c>
      <c r="BE29" s="198"/>
      <c r="BF29" s="198"/>
      <c r="BG29" s="198"/>
      <c r="BH29" s="198"/>
      <c r="BI29" s="198"/>
      <c r="BJ29" s="198"/>
      <c r="BK29" s="198"/>
      <c r="BL29" s="198"/>
      <c r="BM29" s="198"/>
      <c r="BN29" s="199"/>
      <c r="BO29" s="197">
        <v>1271</v>
      </c>
      <c r="BP29" s="198"/>
      <c r="BQ29" s="198"/>
      <c r="BR29" s="198"/>
      <c r="BS29" s="198"/>
      <c r="BT29" s="198"/>
      <c r="BU29" s="198"/>
      <c r="BV29" s="198"/>
      <c r="BW29" s="198"/>
      <c r="BX29" s="198"/>
      <c r="BY29" s="199"/>
      <c r="BZ29" s="197"/>
      <c r="CA29" s="198"/>
      <c r="CB29" s="198"/>
      <c r="CC29" s="198"/>
      <c r="CD29" s="198"/>
      <c r="CE29" s="198"/>
      <c r="CF29" s="198"/>
      <c r="CG29" s="198"/>
      <c r="CH29" s="198"/>
      <c r="CI29" s="198"/>
      <c r="CJ29" s="199"/>
      <c r="CK29" s="197">
        <v>495</v>
      </c>
      <c r="CL29" s="198"/>
      <c r="CM29" s="198"/>
      <c r="CN29" s="198"/>
      <c r="CO29" s="198"/>
      <c r="CP29" s="198"/>
      <c r="CQ29" s="198"/>
      <c r="CR29" s="198"/>
      <c r="CS29" s="198"/>
      <c r="CT29" s="198"/>
      <c r="CU29" s="199"/>
    </row>
    <row r="30" spans="1:99" s="8" customFormat="1" ht="12">
      <c r="A30" s="381" t="s">
        <v>289</v>
      </c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3"/>
      <c r="AB30" s="384"/>
      <c r="AC30" s="385"/>
      <c r="AD30" s="385"/>
      <c r="AE30" s="385"/>
      <c r="AF30" s="386"/>
      <c r="AG30" s="212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4"/>
      <c r="AS30" s="212"/>
      <c r="AT30" s="213"/>
      <c r="AU30" s="213"/>
      <c r="AV30" s="213"/>
      <c r="AW30" s="213"/>
      <c r="AX30" s="213"/>
      <c r="AY30" s="213"/>
      <c r="AZ30" s="213"/>
      <c r="BA30" s="213"/>
      <c r="BB30" s="213"/>
      <c r="BC30" s="214"/>
      <c r="BD30" s="212"/>
      <c r="BE30" s="213"/>
      <c r="BF30" s="213"/>
      <c r="BG30" s="213"/>
      <c r="BH30" s="213"/>
      <c r="BI30" s="213"/>
      <c r="BJ30" s="213"/>
      <c r="BK30" s="213"/>
      <c r="BL30" s="213"/>
      <c r="BM30" s="213"/>
      <c r="BN30" s="214"/>
      <c r="BO30" s="212"/>
      <c r="BP30" s="213"/>
      <c r="BQ30" s="213"/>
      <c r="BR30" s="213"/>
      <c r="BS30" s="213"/>
      <c r="BT30" s="213"/>
      <c r="BU30" s="213"/>
      <c r="BV30" s="213"/>
      <c r="BW30" s="213"/>
      <c r="BX30" s="213"/>
      <c r="BY30" s="214"/>
      <c r="BZ30" s="212"/>
      <c r="CA30" s="213"/>
      <c r="CB30" s="213"/>
      <c r="CC30" s="213"/>
      <c r="CD30" s="213"/>
      <c r="CE30" s="213"/>
      <c r="CF30" s="213"/>
      <c r="CG30" s="213"/>
      <c r="CH30" s="213"/>
      <c r="CI30" s="213"/>
      <c r="CJ30" s="214"/>
      <c r="CK30" s="212"/>
      <c r="CL30" s="213"/>
      <c r="CM30" s="213"/>
      <c r="CN30" s="213"/>
      <c r="CO30" s="213"/>
      <c r="CP30" s="213"/>
      <c r="CQ30" s="213"/>
      <c r="CR30" s="213"/>
      <c r="CS30" s="213"/>
      <c r="CT30" s="213"/>
      <c r="CU30" s="214"/>
    </row>
    <row r="31" spans="1:99" s="8" customFormat="1" ht="12">
      <c r="A31" s="436" t="s">
        <v>331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305"/>
      <c r="AC31" s="306"/>
      <c r="AD31" s="306"/>
      <c r="AE31" s="306"/>
      <c r="AF31" s="307"/>
      <c r="AG31" s="200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200"/>
      <c r="AT31" s="201"/>
      <c r="AU31" s="201"/>
      <c r="AV31" s="201"/>
      <c r="AW31" s="201"/>
      <c r="AX31" s="201"/>
      <c r="AY31" s="201"/>
      <c r="AZ31" s="201"/>
      <c r="BA31" s="201"/>
      <c r="BB31" s="201"/>
      <c r="BC31" s="202"/>
      <c r="BD31" s="200"/>
      <c r="BE31" s="201"/>
      <c r="BF31" s="201"/>
      <c r="BG31" s="201"/>
      <c r="BH31" s="201"/>
      <c r="BI31" s="201"/>
      <c r="BJ31" s="201"/>
      <c r="BK31" s="201"/>
      <c r="BL31" s="201"/>
      <c r="BM31" s="201"/>
      <c r="BN31" s="202"/>
      <c r="BO31" s="200"/>
      <c r="BP31" s="201"/>
      <c r="BQ31" s="201"/>
      <c r="BR31" s="201"/>
      <c r="BS31" s="201"/>
      <c r="BT31" s="201"/>
      <c r="BU31" s="201"/>
      <c r="BV31" s="201"/>
      <c r="BW31" s="201"/>
      <c r="BX31" s="201"/>
      <c r="BY31" s="202"/>
      <c r="BZ31" s="200"/>
      <c r="CA31" s="201"/>
      <c r="CB31" s="201"/>
      <c r="CC31" s="201"/>
      <c r="CD31" s="201"/>
      <c r="CE31" s="201"/>
      <c r="CF31" s="201"/>
      <c r="CG31" s="201"/>
      <c r="CH31" s="201"/>
      <c r="CI31" s="201"/>
      <c r="CJ31" s="202"/>
      <c r="CK31" s="200"/>
      <c r="CL31" s="201"/>
      <c r="CM31" s="201"/>
      <c r="CN31" s="201"/>
      <c r="CO31" s="201"/>
      <c r="CP31" s="201"/>
      <c r="CQ31" s="201"/>
      <c r="CR31" s="201"/>
      <c r="CS31" s="201"/>
      <c r="CT31" s="201"/>
      <c r="CU31" s="202"/>
    </row>
    <row r="32" spans="1:99" s="8" customFormat="1" ht="12">
      <c r="A32" s="366" t="s">
        <v>155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8"/>
      <c r="AB32" s="317" t="s">
        <v>31</v>
      </c>
      <c r="AC32" s="318"/>
      <c r="AD32" s="318"/>
      <c r="AE32" s="318"/>
      <c r="AF32" s="319"/>
      <c r="AG32" s="197">
        <f>276+242+396+456+121+950</f>
        <v>2441</v>
      </c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80" t="s">
        <v>55</v>
      </c>
      <c r="AT32" s="181"/>
      <c r="AU32" s="181"/>
      <c r="AV32" s="181"/>
      <c r="AW32" s="181"/>
      <c r="AX32" s="181"/>
      <c r="AY32" s="181"/>
      <c r="AZ32" s="181"/>
      <c r="BA32" s="181"/>
      <c r="BB32" s="181"/>
      <c r="BC32" s="182"/>
      <c r="BD32" s="180" t="s">
        <v>55</v>
      </c>
      <c r="BE32" s="181"/>
      <c r="BF32" s="181"/>
      <c r="BG32" s="181"/>
      <c r="BH32" s="181"/>
      <c r="BI32" s="181"/>
      <c r="BJ32" s="181"/>
      <c r="BK32" s="181"/>
      <c r="BL32" s="181"/>
      <c r="BM32" s="181"/>
      <c r="BN32" s="182"/>
      <c r="BO32" s="180" t="s">
        <v>55</v>
      </c>
      <c r="BP32" s="181"/>
      <c r="BQ32" s="181"/>
      <c r="BR32" s="181"/>
      <c r="BS32" s="181"/>
      <c r="BT32" s="181"/>
      <c r="BU32" s="181"/>
      <c r="BV32" s="181"/>
      <c r="BW32" s="181"/>
      <c r="BX32" s="181"/>
      <c r="BY32" s="182"/>
      <c r="BZ32" s="180" t="s">
        <v>55</v>
      </c>
      <c r="CA32" s="181"/>
      <c r="CB32" s="181"/>
      <c r="CC32" s="181"/>
      <c r="CD32" s="181"/>
      <c r="CE32" s="181"/>
      <c r="CF32" s="181"/>
      <c r="CG32" s="181"/>
      <c r="CH32" s="181"/>
      <c r="CI32" s="181"/>
      <c r="CJ32" s="182"/>
      <c r="CK32" s="180" t="s">
        <v>55</v>
      </c>
      <c r="CL32" s="181"/>
      <c r="CM32" s="181"/>
      <c r="CN32" s="181"/>
      <c r="CO32" s="181"/>
      <c r="CP32" s="181"/>
      <c r="CQ32" s="181"/>
      <c r="CR32" s="181"/>
      <c r="CS32" s="181"/>
      <c r="CT32" s="181"/>
      <c r="CU32" s="182"/>
    </row>
    <row r="33" spans="1:99" s="8" customFormat="1" ht="12">
      <c r="A33" s="437" t="s">
        <v>284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80"/>
      <c r="AB33" s="384"/>
      <c r="AC33" s="385"/>
      <c r="AD33" s="385"/>
      <c r="AE33" s="385"/>
      <c r="AF33" s="386"/>
      <c r="AG33" s="212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4"/>
      <c r="AS33" s="433"/>
      <c r="AT33" s="434"/>
      <c r="AU33" s="434"/>
      <c r="AV33" s="434"/>
      <c r="AW33" s="434"/>
      <c r="AX33" s="434"/>
      <c r="AY33" s="434"/>
      <c r="AZ33" s="434"/>
      <c r="BA33" s="434"/>
      <c r="BB33" s="434"/>
      <c r="BC33" s="435"/>
      <c r="BD33" s="433"/>
      <c r="BE33" s="434"/>
      <c r="BF33" s="434"/>
      <c r="BG33" s="434"/>
      <c r="BH33" s="434"/>
      <c r="BI33" s="434"/>
      <c r="BJ33" s="434"/>
      <c r="BK33" s="434"/>
      <c r="BL33" s="434"/>
      <c r="BM33" s="434"/>
      <c r="BN33" s="435"/>
      <c r="BO33" s="433"/>
      <c r="BP33" s="434"/>
      <c r="BQ33" s="434"/>
      <c r="BR33" s="434"/>
      <c r="BS33" s="434"/>
      <c r="BT33" s="434"/>
      <c r="BU33" s="434"/>
      <c r="BV33" s="434"/>
      <c r="BW33" s="434"/>
      <c r="BX33" s="434"/>
      <c r="BY33" s="435"/>
      <c r="BZ33" s="433"/>
      <c r="CA33" s="434"/>
      <c r="CB33" s="434"/>
      <c r="CC33" s="434"/>
      <c r="CD33" s="434"/>
      <c r="CE33" s="434"/>
      <c r="CF33" s="434"/>
      <c r="CG33" s="434"/>
      <c r="CH33" s="434"/>
      <c r="CI33" s="434"/>
      <c r="CJ33" s="435"/>
      <c r="CK33" s="433"/>
      <c r="CL33" s="434"/>
      <c r="CM33" s="434"/>
      <c r="CN33" s="434"/>
      <c r="CO33" s="434"/>
      <c r="CP33" s="434"/>
      <c r="CQ33" s="434"/>
      <c r="CR33" s="434"/>
      <c r="CS33" s="434"/>
      <c r="CT33" s="434"/>
      <c r="CU33" s="435"/>
    </row>
    <row r="34" spans="1:99" s="8" customFormat="1" ht="12">
      <c r="A34" s="438" t="s">
        <v>285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305"/>
      <c r="AC34" s="306"/>
      <c r="AD34" s="306"/>
      <c r="AE34" s="306"/>
      <c r="AF34" s="307"/>
      <c r="AG34" s="200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2"/>
      <c r="AS34" s="183"/>
      <c r="AT34" s="184"/>
      <c r="AU34" s="184"/>
      <c r="AV34" s="184"/>
      <c r="AW34" s="184"/>
      <c r="AX34" s="184"/>
      <c r="AY34" s="184"/>
      <c r="AZ34" s="184"/>
      <c r="BA34" s="184"/>
      <c r="BB34" s="184"/>
      <c r="BC34" s="185"/>
      <c r="BD34" s="183"/>
      <c r="BE34" s="184"/>
      <c r="BF34" s="184"/>
      <c r="BG34" s="184"/>
      <c r="BH34" s="184"/>
      <c r="BI34" s="184"/>
      <c r="BJ34" s="184"/>
      <c r="BK34" s="184"/>
      <c r="BL34" s="184"/>
      <c r="BM34" s="184"/>
      <c r="BN34" s="185"/>
      <c r="BO34" s="183"/>
      <c r="BP34" s="184"/>
      <c r="BQ34" s="184"/>
      <c r="BR34" s="184"/>
      <c r="BS34" s="184"/>
      <c r="BT34" s="184"/>
      <c r="BU34" s="184"/>
      <c r="BV34" s="184"/>
      <c r="BW34" s="184"/>
      <c r="BX34" s="184"/>
      <c r="BY34" s="185"/>
      <c r="BZ34" s="183"/>
      <c r="CA34" s="184"/>
      <c r="CB34" s="184"/>
      <c r="CC34" s="184"/>
      <c r="CD34" s="184"/>
      <c r="CE34" s="184"/>
      <c r="CF34" s="184"/>
      <c r="CG34" s="184"/>
      <c r="CH34" s="184"/>
      <c r="CI34" s="184"/>
      <c r="CJ34" s="185"/>
      <c r="CK34" s="183"/>
      <c r="CL34" s="184"/>
      <c r="CM34" s="184"/>
      <c r="CN34" s="184"/>
      <c r="CO34" s="184"/>
      <c r="CP34" s="184"/>
      <c r="CQ34" s="184"/>
      <c r="CR34" s="184"/>
      <c r="CS34" s="184"/>
      <c r="CT34" s="184"/>
      <c r="CU34" s="185"/>
    </row>
    <row r="35" spans="1:99" s="8" customFormat="1" ht="12">
      <c r="A35" s="390" t="s">
        <v>286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2"/>
      <c r="AB35" s="317" t="s">
        <v>32</v>
      </c>
      <c r="AC35" s="318"/>
      <c r="AD35" s="318"/>
      <c r="AE35" s="318"/>
      <c r="AF35" s="319"/>
      <c r="AG35" s="197">
        <f>81+70+11+138+80</f>
        <v>380</v>
      </c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180" t="s">
        <v>55</v>
      </c>
      <c r="AT35" s="181"/>
      <c r="AU35" s="181"/>
      <c r="AV35" s="181"/>
      <c r="AW35" s="181"/>
      <c r="AX35" s="181"/>
      <c r="AY35" s="181"/>
      <c r="AZ35" s="181"/>
      <c r="BA35" s="181"/>
      <c r="BB35" s="181"/>
      <c r="BC35" s="182"/>
      <c r="BD35" s="180" t="s">
        <v>55</v>
      </c>
      <c r="BE35" s="181"/>
      <c r="BF35" s="181"/>
      <c r="BG35" s="181"/>
      <c r="BH35" s="181"/>
      <c r="BI35" s="181"/>
      <c r="BJ35" s="181"/>
      <c r="BK35" s="181"/>
      <c r="BL35" s="181"/>
      <c r="BM35" s="181"/>
      <c r="BN35" s="182"/>
      <c r="BO35" s="180" t="s">
        <v>55</v>
      </c>
      <c r="BP35" s="181"/>
      <c r="BQ35" s="181"/>
      <c r="BR35" s="181"/>
      <c r="BS35" s="181"/>
      <c r="BT35" s="181"/>
      <c r="BU35" s="181"/>
      <c r="BV35" s="181"/>
      <c r="BW35" s="181"/>
      <c r="BX35" s="181"/>
      <c r="BY35" s="182"/>
      <c r="BZ35" s="180" t="s">
        <v>55</v>
      </c>
      <c r="CA35" s="181"/>
      <c r="CB35" s="181"/>
      <c r="CC35" s="181"/>
      <c r="CD35" s="181"/>
      <c r="CE35" s="181"/>
      <c r="CF35" s="181"/>
      <c r="CG35" s="181"/>
      <c r="CH35" s="181"/>
      <c r="CI35" s="181"/>
      <c r="CJ35" s="182"/>
      <c r="CK35" s="180" t="s">
        <v>55</v>
      </c>
      <c r="CL35" s="181"/>
      <c r="CM35" s="181"/>
      <c r="CN35" s="181"/>
      <c r="CO35" s="181"/>
      <c r="CP35" s="181"/>
      <c r="CQ35" s="181"/>
      <c r="CR35" s="181"/>
      <c r="CS35" s="181"/>
      <c r="CT35" s="181"/>
      <c r="CU35" s="182"/>
    </row>
    <row r="36" spans="1:99" s="8" customFormat="1" ht="12">
      <c r="A36" s="378" t="s">
        <v>418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80"/>
      <c r="AB36" s="384"/>
      <c r="AC36" s="385"/>
      <c r="AD36" s="385"/>
      <c r="AE36" s="385"/>
      <c r="AF36" s="386"/>
      <c r="AG36" s="212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4"/>
      <c r="AS36" s="433"/>
      <c r="AT36" s="434"/>
      <c r="AU36" s="434"/>
      <c r="AV36" s="434"/>
      <c r="AW36" s="434"/>
      <c r="AX36" s="434"/>
      <c r="AY36" s="434"/>
      <c r="AZ36" s="434"/>
      <c r="BA36" s="434"/>
      <c r="BB36" s="434"/>
      <c r="BC36" s="435"/>
      <c r="BD36" s="433"/>
      <c r="BE36" s="434"/>
      <c r="BF36" s="434"/>
      <c r="BG36" s="434"/>
      <c r="BH36" s="434"/>
      <c r="BI36" s="434"/>
      <c r="BJ36" s="434"/>
      <c r="BK36" s="434"/>
      <c r="BL36" s="434"/>
      <c r="BM36" s="434"/>
      <c r="BN36" s="435"/>
      <c r="BO36" s="433"/>
      <c r="BP36" s="434"/>
      <c r="BQ36" s="434"/>
      <c r="BR36" s="434"/>
      <c r="BS36" s="434"/>
      <c r="BT36" s="434"/>
      <c r="BU36" s="434"/>
      <c r="BV36" s="434"/>
      <c r="BW36" s="434"/>
      <c r="BX36" s="434"/>
      <c r="BY36" s="435"/>
      <c r="BZ36" s="433"/>
      <c r="CA36" s="434"/>
      <c r="CB36" s="434"/>
      <c r="CC36" s="434"/>
      <c r="CD36" s="434"/>
      <c r="CE36" s="434"/>
      <c r="CF36" s="434"/>
      <c r="CG36" s="434"/>
      <c r="CH36" s="434"/>
      <c r="CI36" s="434"/>
      <c r="CJ36" s="435"/>
      <c r="CK36" s="433"/>
      <c r="CL36" s="434"/>
      <c r="CM36" s="434"/>
      <c r="CN36" s="434"/>
      <c r="CO36" s="434"/>
      <c r="CP36" s="434"/>
      <c r="CQ36" s="434"/>
      <c r="CR36" s="434"/>
      <c r="CS36" s="434"/>
      <c r="CT36" s="434"/>
      <c r="CU36" s="435"/>
    </row>
    <row r="37" spans="1:99" s="8" customFormat="1" ht="12">
      <c r="A37" s="378" t="s">
        <v>290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80"/>
      <c r="AB37" s="384"/>
      <c r="AC37" s="385"/>
      <c r="AD37" s="385"/>
      <c r="AE37" s="385"/>
      <c r="AF37" s="386"/>
      <c r="AG37" s="212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4"/>
      <c r="AS37" s="433"/>
      <c r="AT37" s="434"/>
      <c r="AU37" s="434"/>
      <c r="AV37" s="434"/>
      <c r="AW37" s="434"/>
      <c r="AX37" s="434"/>
      <c r="AY37" s="434"/>
      <c r="AZ37" s="434"/>
      <c r="BA37" s="434"/>
      <c r="BB37" s="434"/>
      <c r="BC37" s="435"/>
      <c r="BD37" s="433"/>
      <c r="BE37" s="434"/>
      <c r="BF37" s="434"/>
      <c r="BG37" s="434"/>
      <c r="BH37" s="434"/>
      <c r="BI37" s="434"/>
      <c r="BJ37" s="434"/>
      <c r="BK37" s="434"/>
      <c r="BL37" s="434"/>
      <c r="BM37" s="434"/>
      <c r="BN37" s="435"/>
      <c r="BO37" s="433"/>
      <c r="BP37" s="434"/>
      <c r="BQ37" s="434"/>
      <c r="BR37" s="434"/>
      <c r="BS37" s="434"/>
      <c r="BT37" s="434"/>
      <c r="BU37" s="434"/>
      <c r="BV37" s="434"/>
      <c r="BW37" s="434"/>
      <c r="BX37" s="434"/>
      <c r="BY37" s="435"/>
      <c r="BZ37" s="433"/>
      <c r="CA37" s="434"/>
      <c r="CB37" s="434"/>
      <c r="CC37" s="434"/>
      <c r="CD37" s="434"/>
      <c r="CE37" s="434"/>
      <c r="CF37" s="434"/>
      <c r="CG37" s="434"/>
      <c r="CH37" s="434"/>
      <c r="CI37" s="434"/>
      <c r="CJ37" s="435"/>
      <c r="CK37" s="433"/>
      <c r="CL37" s="434"/>
      <c r="CM37" s="434"/>
      <c r="CN37" s="434"/>
      <c r="CO37" s="434"/>
      <c r="CP37" s="434"/>
      <c r="CQ37" s="434"/>
      <c r="CR37" s="434"/>
      <c r="CS37" s="434"/>
      <c r="CT37" s="434"/>
      <c r="CU37" s="435"/>
    </row>
    <row r="38" spans="1:99" s="8" customFormat="1" ht="12">
      <c r="A38" s="378" t="s">
        <v>291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80"/>
      <c r="AB38" s="384"/>
      <c r="AC38" s="385"/>
      <c r="AD38" s="385"/>
      <c r="AE38" s="385"/>
      <c r="AF38" s="386"/>
      <c r="AG38" s="212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4"/>
      <c r="AS38" s="433"/>
      <c r="AT38" s="434"/>
      <c r="AU38" s="434"/>
      <c r="AV38" s="434"/>
      <c r="AW38" s="434"/>
      <c r="AX38" s="434"/>
      <c r="AY38" s="434"/>
      <c r="AZ38" s="434"/>
      <c r="BA38" s="434"/>
      <c r="BB38" s="434"/>
      <c r="BC38" s="435"/>
      <c r="BD38" s="433"/>
      <c r="BE38" s="434"/>
      <c r="BF38" s="434"/>
      <c r="BG38" s="434"/>
      <c r="BH38" s="434"/>
      <c r="BI38" s="434"/>
      <c r="BJ38" s="434"/>
      <c r="BK38" s="434"/>
      <c r="BL38" s="434"/>
      <c r="BM38" s="434"/>
      <c r="BN38" s="435"/>
      <c r="BO38" s="433"/>
      <c r="BP38" s="434"/>
      <c r="BQ38" s="434"/>
      <c r="BR38" s="434"/>
      <c r="BS38" s="434"/>
      <c r="BT38" s="434"/>
      <c r="BU38" s="434"/>
      <c r="BV38" s="434"/>
      <c r="BW38" s="434"/>
      <c r="BX38" s="434"/>
      <c r="BY38" s="435"/>
      <c r="BZ38" s="433"/>
      <c r="CA38" s="434"/>
      <c r="CB38" s="434"/>
      <c r="CC38" s="434"/>
      <c r="CD38" s="434"/>
      <c r="CE38" s="434"/>
      <c r="CF38" s="434"/>
      <c r="CG38" s="434"/>
      <c r="CH38" s="434"/>
      <c r="CI38" s="434"/>
      <c r="CJ38" s="435"/>
      <c r="CK38" s="433"/>
      <c r="CL38" s="434"/>
      <c r="CM38" s="434"/>
      <c r="CN38" s="434"/>
      <c r="CO38" s="434"/>
      <c r="CP38" s="434"/>
      <c r="CQ38" s="434"/>
      <c r="CR38" s="434"/>
      <c r="CS38" s="434"/>
      <c r="CT38" s="434"/>
      <c r="CU38" s="435"/>
    </row>
    <row r="39" spans="1:99" s="8" customFormat="1" ht="12">
      <c r="A39" s="369" t="s">
        <v>419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1"/>
      <c r="AB39" s="305"/>
      <c r="AC39" s="306"/>
      <c r="AD39" s="306"/>
      <c r="AE39" s="306"/>
      <c r="AF39" s="307"/>
      <c r="AG39" s="200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183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183"/>
      <c r="BE39" s="184"/>
      <c r="BF39" s="184"/>
      <c r="BG39" s="184"/>
      <c r="BH39" s="184"/>
      <c r="BI39" s="184"/>
      <c r="BJ39" s="184"/>
      <c r="BK39" s="184"/>
      <c r="BL39" s="184"/>
      <c r="BM39" s="184"/>
      <c r="BN39" s="185"/>
      <c r="BO39" s="183"/>
      <c r="BP39" s="184"/>
      <c r="BQ39" s="184"/>
      <c r="BR39" s="184"/>
      <c r="BS39" s="184"/>
      <c r="BT39" s="184"/>
      <c r="BU39" s="184"/>
      <c r="BV39" s="184"/>
      <c r="BW39" s="184"/>
      <c r="BX39" s="184"/>
      <c r="BY39" s="185"/>
      <c r="BZ39" s="183"/>
      <c r="CA39" s="184"/>
      <c r="CB39" s="184"/>
      <c r="CC39" s="184"/>
      <c r="CD39" s="184"/>
      <c r="CE39" s="184"/>
      <c r="CF39" s="184"/>
      <c r="CG39" s="184"/>
      <c r="CH39" s="184"/>
      <c r="CI39" s="184"/>
      <c r="CJ39" s="185"/>
      <c r="CK39" s="183"/>
      <c r="CL39" s="184"/>
      <c r="CM39" s="184"/>
      <c r="CN39" s="184"/>
      <c r="CO39" s="184"/>
      <c r="CP39" s="184"/>
      <c r="CQ39" s="184"/>
      <c r="CR39" s="184"/>
      <c r="CS39" s="184"/>
      <c r="CT39" s="184"/>
      <c r="CU39" s="185"/>
    </row>
    <row r="40" spans="1:99" s="8" customFormat="1" ht="12">
      <c r="A40" s="432" t="s">
        <v>300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317" t="s">
        <v>33</v>
      </c>
      <c r="AC40" s="318"/>
      <c r="AD40" s="318"/>
      <c r="AE40" s="318"/>
      <c r="AF40" s="319"/>
      <c r="AG40" s="197">
        <f>298+336+621</f>
        <v>1255</v>
      </c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9"/>
      <c r="AS40" s="180" t="s">
        <v>55</v>
      </c>
      <c r="AT40" s="181"/>
      <c r="AU40" s="181"/>
      <c r="AV40" s="181"/>
      <c r="AW40" s="181"/>
      <c r="AX40" s="181"/>
      <c r="AY40" s="181"/>
      <c r="AZ40" s="181"/>
      <c r="BA40" s="181"/>
      <c r="BB40" s="181"/>
      <c r="BC40" s="182"/>
      <c r="BD40" s="180" t="s">
        <v>55</v>
      </c>
      <c r="BE40" s="181"/>
      <c r="BF40" s="181"/>
      <c r="BG40" s="181"/>
      <c r="BH40" s="181"/>
      <c r="BI40" s="181"/>
      <c r="BJ40" s="181"/>
      <c r="BK40" s="181"/>
      <c r="BL40" s="181"/>
      <c r="BM40" s="181"/>
      <c r="BN40" s="182"/>
      <c r="BO40" s="180" t="s">
        <v>55</v>
      </c>
      <c r="BP40" s="181"/>
      <c r="BQ40" s="181"/>
      <c r="BR40" s="181"/>
      <c r="BS40" s="181"/>
      <c r="BT40" s="181"/>
      <c r="BU40" s="181"/>
      <c r="BV40" s="181"/>
      <c r="BW40" s="181"/>
      <c r="BX40" s="181"/>
      <c r="BY40" s="182"/>
      <c r="BZ40" s="180" t="s">
        <v>55</v>
      </c>
      <c r="CA40" s="181"/>
      <c r="CB40" s="181"/>
      <c r="CC40" s="181"/>
      <c r="CD40" s="181"/>
      <c r="CE40" s="181"/>
      <c r="CF40" s="181"/>
      <c r="CG40" s="181"/>
      <c r="CH40" s="181"/>
      <c r="CI40" s="181"/>
      <c r="CJ40" s="182"/>
      <c r="CK40" s="180" t="s">
        <v>55</v>
      </c>
      <c r="CL40" s="181"/>
      <c r="CM40" s="181"/>
      <c r="CN40" s="181"/>
      <c r="CO40" s="181"/>
      <c r="CP40" s="181"/>
      <c r="CQ40" s="181"/>
      <c r="CR40" s="181"/>
      <c r="CS40" s="181"/>
      <c r="CT40" s="181"/>
      <c r="CU40" s="182"/>
    </row>
    <row r="41" spans="1:99" s="8" customFormat="1" ht="12">
      <c r="A41" s="439" t="s">
        <v>156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305"/>
      <c r="AC41" s="306"/>
      <c r="AD41" s="306"/>
      <c r="AE41" s="306"/>
      <c r="AF41" s="307"/>
      <c r="AG41" s="200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2"/>
      <c r="AS41" s="183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183"/>
      <c r="BE41" s="184"/>
      <c r="BF41" s="184"/>
      <c r="BG41" s="184"/>
      <c r="BH41" s="184"/>
      <c r="BI41" s="184"/>
      <c r="BJ41" s="184"/>
      <c r="BK41" s="184"/>
      <c r="BL41" s="184"/>
      <c r="BM41" s="184"/>
      <c r="BN41" s="185"/>
      <c r="BO41" s="183"/>
      <c r="BP41" s="184"/>
      <c r="BQ41" s="184"/>
      <c r="BR41" s="184"/>
      <c r="BS41" s="184"/>
      <c r="BT41" s="184"/>
      <c r="BU41" s="184"/>
      <c r="BV41" s="184"/>
      <c r="BW41" s="184"/>
      <c r="BX41" s="184"/>
      <c r="BY41" s="185"/>
      <c r="BZ41" s="183"/>
      <c r="CA41" s="184"/>
      <c r="CB41" s="184"/>
      <c r="CC41" s="184"/>
      <c r="CD41" s="184"/>
      <c r="CE41" s="184"/>
      <c r="CF41" s="184"/>
      <c r="CG41" s="184"/>
      <c r="CH41" s="184"/>
      <c r="CI41" s="184"/>
      <c r="CJ41" s="185"/>
      <c r="CK41" s="183"/>
      <c r="CL41" s="184"/>
      <c r="CM41" s="184"/>
      <c r="CN41" s="184"/>
      <c r="CO41" s="184"/>
      <c r="CP41" s="184"/>
      <c r="CQ41" s="184"/>
      <c r="CR41" s="184"/>
      <c r="CS41" s="184"/>
      <c r="CT41" s="184"/>
      <c r="CU41" s="185"/>
    </row>
    <row r="42" spans="1:99" ht="1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36"/>
      <c r="AC42" s="36"/>
      <c r="AD42" s="36"/>
      <c r="AE42" s="36"/>
      <c r="AF42" s="36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5" ht="12.75">
      <c r="A43" s="71" t="s">
        <v>230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73">
        <v>6</v>
      </c>
      <c r="R43" s="173"/>
      <c r="S43" s="173"/>
      <c r="T43" s="173"/>
      <c r="U43" s="173"/>
      <c r="V43" s="173"/>
      <c r="W43" s="173"/>
      <c r="X43" s="173"/>
      <c r="Y43" s="70" t="s">
        <v>287</v>
      </c>
      <c r="Z43" s="70"/>
      <c r="AA43" s="70"/>
      <c r="AB43" s="6"/>
      <c r="AC43" s="6"/>
      <c r="CQ43" s="3"/>
    </row>
    <row r="44" spans="1:98" s="26" customFormat="1" ht="12.75">
      <c r="A44" s="26" t="s">
        <v>334</v>
      </c>
      <c r="BP44" s="173">
        <v>1</v>
      </c>
      <c r="BQ44" s="173"/>
      <c r="BR44" s="173"/>
      <c r="BS44" s="173"/>
      <c r="BT44" s="173"/>
      <c r="BU44" s="173"/>
      <c r="BV44" s="173"/>
      <c r="BW44" s="173"/>
      <c r="BX44" s="26" t="s">
        <v>332</v>
      </c>
      <c r="CL44" s="184">
        <v>1</v>
      </c>
      <c r="CM44" s="184"/>
      <c r="CN44" s="184"/>
      <c r="CO44" s="184"/>
      <c r="CP44" s="184"/>
      <c r="CQ44" s="184"/>
      <c r="CR44" s="184"/>
      <c r="CS44" s="184"/>
      <c r="CT44" s="26" t="s">
        <v>358</v>
      </c>
    </row>
    <row r="45" spans="1:48" s="26" customFormat="1" ht="12.75">
      <c r="A45" s="26" t="s">
        <v>231</v>
      </c>
      <c r="V45" s="184"/>
      <c r="W45" s="184"/>
      <c r="X45" s="184"/>
      <c r="Y45" s="184"/>
      <c r="Z45" s="184"/>
      <c r="AA45" s="184"/>
      <c r="AB45" s="184"/>
      <c r="AC45" s="184"/>
      <c r="AD45" s="26" t="s">
        <v>333</v>
      </c>
      <c r="AN45" s="184"/>
      <c r="AO45" s="184"/>
      <c r="AP45" s="184"/>
      <c r="AQ45" s="184"/>
      <c r="AR45" s="184"/>
      <c r="AS45" s="184"/>
      <c r="AT45" s="184"/>
      <c r="AU45" s="184"/>
      <c r="AV45" s="26" t="s">
        <v>359</v>
      </c>
    </row>
  </sheetData>
  <sheetProtection/>
  <mergeCells count="249">
    <mergeCell ref="CL44:CS44"/>
    <mergeCell ref="BD40:BN41"/>
    <mergeCell ref="BO40:BY41"/>
    <mergeCell ref="BZ40:CJ41"/>
    <mergeCell ref="CK40:CU41"/>
    <mergeCell ref="Q43:X43"/>
    <mergeCell ref="V45:AC45"/>
    <mergeCell ref="AN45:AU45"/>
    <mergeCell ref="BP44:BW44"/>
    <mergeCell ref="A40:AA40"/>
    <mergeCell ref="AB40:AF41"/>
    <mergeCell ref="AG40:AR41"/>
    <mergeCell ref="AS40:BC41"/>
    <mergeCell ref="CK35:CU39"/>
    <mergeCell ref="A35:AA35"/>
    <mergeCell ref="AB35:AF39"/>
    <mergeCell ref="AG35:AR39"/>
    <mergeCell ref="AS35:BC39"/>
    <mergeCell ref="A36:AA36"/>
    <mergeCell ref="A37:AA37"/>
    <mergeCell ref="A38:AA38"/>
    <mergeCell ref="BD35:BN39"/>
    <mergeCell ref="BO35:BY39"/>
    <mergeCell ref="A39:AA39"/>
    <mergeCell ref="A32:AA32"/>
    <mergeCell ref="AB32:AF34"/>
    <mergeCell ref="AG32:AR34"/>
    <mergeCell ref="A41:AA41"/>
    <mergeCell ref="BZ35:CJ39"/>
    <mergeCell ref="A31:AA31"/>
    <mergeCell ref="BD29:BN31"/>
    <mergeCell ref="AS32:BC34"/>
    <mergeCell ref="A33:AA33"/>
    <mergeCell ref="A34:AA34"/>
    <mergeCell ref="BD32:BN34"/>
    <mergeCell ref="BO28:BY28"/>
    <mergeCell ref="BZ28:CJ28"/>
    <mergeCell ref="BO32:BY34"/>
    <mergeCell ref="BZ32:CJ34"/>
    <mergeCell ref="CK32:CU34"/>
    <mergeCell ref="A29:AA29"/>
    <mergeCell ref="AB29:AF31"/>
    <mergeCell ref="AG29:AR31"/>
    <mergeCell ref="AS29:BC31"/>
    <mergeCell ref="A30:AA30"/>
    <mergeCell ref="BZ27:CJ27"/>
    <mergeCell ref="CK27:CU27"/>
    <mergeCell ref="BO29:BY31"/>
    <mergeCell ref="BZ29:CJ31"/>
    <mergeCell ref="CK29:CU31"/>
    <mergeCell ref="A28:AA28"/>
    <mergeCell ref="AB28:AF28"/>
    <mergeCell ref="AG28:AR28"/>
    <mergeCell ref="AS28:BC28"/>
    <mergeCell ref="BD28:BN28"/>
    <mergeCell ref="AB26:AF26"/>
    <mergeCell ref="AG26:AR26"/>
    <mergeCell ref="AS26:BC26"/>
    <mergeCell ref="CK28:CU28"/>
    <mergeCell ref="A27:AA27"/>
    <mergeCell ref="AB27:AF27"/>
    <mergeCell ref="AG27:AR27"/>
    <mergeCell ref="AS27:BC27"/>
    <mergeCell ref="BD27:BN27"/>
    <mergeCell ref="BO27:BY27"/>
    <mergeCell ref="CK25:CU25"/>
    <mergeCell ref="A25:AA25"/>
    <mergeCell ref="AB25:AF25"/>
    <mergeCell ref="AG25:AR25"/>
    <mergeCell ref="AS25:BC25"/>
    <mergeCell ref="BD26:BN26"/>
    <mergeCell ref="BO26:BY26"/>
    <mergeCell ref="BZ26:CJ26"/>
    <mergeCell ref="CK26:CU26"/>
    <mergeCell ref="A26:AA26"/>
    <mergeCell ref="AB24:AF24"/>
    <mergeCell ref="AG24:AR24"/>
    <mergeCell ref="AS24:BC24"/>
    <mergeCell ref="BD25:BN25"/>
    <mergeCell ref="BO25:BY25"/>
    <mergeCell ref="BZ25:CJ25"/>
    <mergeCell ref="A23:AA23"/>
    <mergeCell ref="AB23:AF23"/>
    <mergeCell ref="AG23:AR23"/>
    <mergeCell ref="AS23:CJ23"/>
    <mergeCell ref="CK23:CU23"/>
    <mergeCell ref="BD24:BN24"/>
    <mergeCell ref="BO24:BY24"/>
    <mergeCell ref="BZ24:CJ24"/>
    <mergeCell ref="CK24:CU24"/>
    <mergeCell ref="A24:AA24"/>
    <mergeCell ref="A20:CU20"/>
    <mergeCell ref="A21:CU21"/>
    <mergeCell ref="CL14:CP16"/>
    <mergeCell ref="CB14:CF16"/>
    <mergeCell ref="BW14:CA16"/>
    <mergeCell ref="CG14:CK16"/>
    <mergeCell ref="A17:S17"/>
    <mergeCell ref="BJ17:BQ17"/>
    <mergeCell ref="CL17:CP17"/>
    <mergeCell ref="BR14:BV16"/>
    <mergeCell ref="A10:S10"/>
    <mergeCell ref="BJ10:BQ10"/>
    <mergeCell ref="BR10:BV10"/>
    <mergeCell ref="X10:AE10"/>
    <mergeCell ref="AF10:AJ10"/>
    <mergeCell ref="AK10:AO10"/>
    <mergeCell ref="AP10:AT10"/>
    <mergeCell ref="AU10:AY10"/>
    <mergeCell ref="T10:W10"/>
    <mergeCell ref="A13:S13"/>
    <mergeCell ref="T17:W17"/>
    <mergeCell ref="T11:W13"/>
    <mergeCell ref="A12:S12"/>
    <mergeCell ref="A14:S14"/>
    <mergeCell ref="T14:W16"/>
    <mergeCell ref="A16:S16"/>
    <mergeCell ref="A15:S15"/>
    <mergeCell ref="A11:S11"/>
    <mergeCell ref="BW10:CA10"/>
    <mergeCell ref="BR4:CU4"/>
    <mergeCell ref="CB5:CF5"/>
    <mergeCell ref="A4:S4"/>
    <mergeCell ref="T4:W4"/>
    <mergeCell ref="AZ5:BD5"/>
    <mergeCell ref="BE5:BI5"/>
    <mergeCell ref="X4:AE4"/>
    <mergeCell ref="AF4:BI4"/>
    <mergeCell ref="CG10:CK10"/>
    <mergeCell ref="A1:CU1"/>
    <mergeCell ref="BJ4:BQ4"/>
    <mergeCell ref="BJ5:BQ5"/>
    <mergeCell ref="BR5:BV5"/>
    <mergeCell ref="CG5:CK5"/>
    <mergeCell ref="CL5:CP5"/>
    <mergeCell ref="CQ5:CU5"/>
    <mergeCell ref="A5:S5"/>
    <mergeCell ref="T5:W5"/>
    <mergeCell ref="BW5:CA5"/>
    <mergeCell ref="BJ11:BQ13"/>
    <mergeCell ref="BR11:BV13"/>
    <mergeCell ref="BW11:CA13"/>
    <mergeCell ref="CB11:CF13"/>
    <mergeCell ref="CG11:CK13"/>
    <mergeCell ref="BJ14:BQ16"/>
    <mergeCell ref="BR17:BV17"/>
    <mergeCell ref="BW17:CA17"/>
    <mergeCell ref="CB17:CF17"/>
    <mergeCell ref="CG17:CK17"/>
    <mergeCell ref="CL11:CP13"/>
    <mergeCell ref="CQ11:CU13"/>
    <mergeCell ref="CQ17:CU17"/>
    <mergeCell ref="CQ14:CU16"/>
    <mergeCell ref="CQ10:CU10"/>
    <mergeCell ref="CB10:CF10"/>
    <mergeCell ref="CL10:CP10"/>
    <mergeCell ref="X5:AE5"/>
    <mergeCell ref="AF5:AJ5"/>
    <mergeCell ref="AK5:AO5"/>
    <mergeCell ref="AP5:AT5"/>
    <mergeCell ref="AU5:AY5"/>
    <mergeCell ref="BJ7:BQ7"/>
    <mergeCell ref="BE8:BI8"/>
    <mergeCell ref="AZ17:BD17"/>
    <mergeCell ref="BE17:BI17"/>
    <mergeCell ref="BE10:BI10"/>
    <mergeCell ref="AU11:AY13"/>
    <mergeCell ref="AZ11:BD13"/>
    <mergeCell ref="BE11:BI13"/>
    <mergeCell ref="AZ10:BD10"/>
    <mergeCell ref="AZ14:BD16"/>
    <mergeCell ref="BE14:BI16"/>
    <mergeCell ref="AK14:AO16"/>
    <mergeCell ref="X9:AE9"/>
    <mergeCell ref="AU14:AY16"/>
    <mergeCell ref="AU17:AY17"/>
    <mergeCell ref="AF11:AJ13"/>
    <mergeCell ref="X14:AE16"/>
    <mergeCell ref="AF14:AJ16"/>
    <mergeCell ref="X11:AE13"/>
    <mergeCell ref="AP14:AT16"/>
    <mergeCell ref="X17:AE17"/>
    <mergeCell ref="AF17:AJ17"/>
    <mergeCell ref="AK17:AO17"/>
    <mergeCell ref="AP17:AT17"/>
    <mergeCell ref="A2:CU2"/>
    <mergeCell ref="A6:S6"/>
    <mergeCell ref="T6:W6"/>
    <mergeCell ref="AF6:AJ6"/>
    <mergeCell ref="AK6:AO6"/>
    <mergeCell ref="AP6:AT6"/>
    <mergeCell ref="AU6:AY6"/>
    <mergeCell ref="BW6:CA6"/>
    <mergeCell ref="CB6:CF6"/>
    <mergeCell ref="CG6:CK6"/>
    <mergeCell ref="CL6:CP6"/>
    <mergeCell ref="AZ6:BD6"/>
    <mergeCell ref="BE6:BI6"/>
    <mergeCell ref="BJ6:BQ6"/>
    <mergeCell ref="BR6:BV6"/>
    <mergeCell ref="BR7:BV7"/>
    <mergeCell ref="CQ6:CU6"/>
    <mergeCell ref="A7:S7"/>
    <mergeCell ref="T7:W7"/>
    <mergeCell ref="AF7:AJ7"/>
    <mergeCell ref="AK7:AO7"/>
    <mergeCell ref="AP7:AT7"/>
    <mergeCell ref="AU7:AY7"/>
    <mergeCell ref="AZ7:BD7"/>
    <mergeCell ref="BE7:BI7"/>
    <mergeCell ref="A8:S8"/>
    <mergeCell ref="T8:W8"/>
    <mergeCell ref="X8:AE8"/>
    <mergeCell ref="AF8:AJ8"/>
    <mergeCell ref="AK8:AO8"/>
    <mergeCell ref="AP8:AT8"/>
    <mergeCell ref="CL7:CP7"/>
    <mergeCell ref="BW7:CA7"/>
    <mergeCell ref="CB7:CF7"/>
    <mergeCell ref="CG7:CK7"/>
    <mergeCell ref="CL8:CP8"/>
    <mergeCell ref="CQ7:CU7"/>
    <mergeCell ref="BR8:BV8"/>
    <mergeCell ref="BW8:CA8"/>
    <mergeCell ref="CB8:CF8"/>
    <mergeCell ref="CG8:CK8"/>
    <mergeCell ref="CG9:CK9"/>
    <mergeCell ref="BR9:BV9"/>
    <mergeCell ref="BW9:CA9"/>
    <mergeCell ref="CB9:CF9"/>
    <mergeCell ref="AK11:AO13"/>
    <mergeCell ref="AP11:AT13"/>
    <mergeCell ref="CQ8:CU8"/>
    <mergeCell ref="A9:S9"/>
    <mergeCell ref="T9:W9"/>
    <mergeCell ref="AU9:AY9"/>
    <mergeCell ref="AZ9:BD9"/>
    <mergeCell ref="BE9:BI9"/>
    <mergeCell ref="CL9:CP9"/>
    <mergeCell ref="CQ9:CU9"/>
    <mergeCell ref="X6:AE6"/>
    <mergeCell ref="AF9:AJ9"/>
    <mergeCell ref="AK9:AO9"/>
    <mergeCell ref="AP9:AT9"/>
    <mergeCell ref="X7:AE7"/>
    <mergeCell ref="BJ9:BQ9"/>
    <mergeCell ref="BJ8:BQ8"/>
    <mergeCell ref="AU8:AY8"/>
    <mergeCell ref="AZ8:BD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Eko-Oksana</cp:lastModifiedBy>
  <cp:lastPrinted>2015-01-27T02:24:39Z</cp:lastPrinted>
  <dcterms:created xsi:type="dcterms:W3CDTF">2004-06-16T07:44:42Z</dcterms:created>
  <dcterms:modified xsi:type="dcterms:W3CDTF">2015-01-28T09:18:36Z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